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60475EB2-CF62-457E-A0E0-793F3EE174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220805 - ZŠ Partyzánská -..." sheetId="2" r:id="rId2"/>
    <sheet name="220805-2 - VRN" sheetId="3" r:id="rId3"/>
  </sheets>
  <definedNames>
    <definedName name="_xlnm._FilterDatabase" localSheetId="1" hidden="1">'220805 - ZŠ Partyzánská -...'!$C$131:$K$758</definedName>
    <definedName name="_xlnm._FilterDatabase" localSheetId="2" hidden="1">'220805-2 - VRN'!$C$125:$K$160</definedName>
    <definedName name="_xlnm.Print_Titles" localSheetId="1">'220805 - ZŠ Partyzánská -...'!$131:$131</definedName>
    <definedName name="_xlnm.Print_Titles" localSheetId="2">'220805-2 - VRN'!$125:$125</definedName>
    <definedName name="_xlnm.Print_Titles" localSheetId="0">'Rekapitulace stavby'!$92:$92</definedName>
    <definedName name="_xlnm.Print_Area" localSheetId="1">'220805 - ZŠ Partyzánská -...'!$C$4:$J$76,'220805 - ZŠ Partyzánská -...'!$C$82:$J$111,'220805 - ZŠ Partyzánská -...'!$C$117:$K$758</definedName>
    <definedName name="_xlnm.Print_Area" localSheetId="2">'220805-2 - VRN'!$C$4:$J$76,'220805-2 - VRN'!$C$82:$J$105,'220805-2 - VRN'!$C$111:$K$160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97" i="1" s="1"/>
  <c r="J37" i="3"/>
  <c r="AX97" i="1" s="1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T150" i="3" s="1"/>
  <c r="R151" i="3"/>
  <c r="R150" i="3" s="1"/>
  <c r="P151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T132" i="3" s="1"/>
  <c r="R133" i="3"/>
  <c r="R132" i="3" s="1"/>
  <c r="P133" i="3"/>
  <c r="P132" i="3"/>
  <c r="BI129" i="3"/>
  <c r="BH129" i="3"/>
  <c r="BG129" i="3"/>
  <c r="BF129" i="3"/>
  <c r="T129" i="3"/>
  <c r="T128" i="3" s="1"/>
  <c r="R129" i="3"/>
  <c r="R128" i="3"/>
  <c r="P129" i="3"/>
  <c r="P128" i="3"/>
  <c r="F120" i="3"/>
  <c r="E118" i="3"/>
  <c r="F91" i="3"/>
  <c r="E89" i="3"/>
  <c r="J26" i="3"/>
  <c r="E26" i="3"/>
  <c r="J94" i="3" s="1"/>
  <c r="J25" i="3"/>
  <c r="J23" i="3"/>
  <c r="E23" i="3"/>
  <c r="J93" i="3"/>
  <c r="J22" i="3"/>
  <c r="J20" i="3"/>
  <c r="E20" i="3"/>
  <c r="F94" i="3" s="1"/>
  <c r="J19" i="3"/>
  <c r="J17" i="3"/>
  <c r="E17" i="3"/>
  <c r="F93" i="3"/>
  <c r="J16" i="3"/>
  <c r="J14" i="3"/>
  <c r="J120" i="3"/>
  <c r="E7" i="3"/>
  <c r="E85" i="3"/>
  <c r="J39" i="2"/>
  <c r="J38" i="2"/>
  <c r="AY96" i="1"/>
  <c r="J37" i="2"/>
  <c r="AX96" i="1"/>
  <c r="BI756" i="2"/>
  <c r="BH756" i="2"/>
  <c r="BG756" i="2"/>
  <c r="BF756" i="2"/>
  <c r="T756" i="2"/>
  <c r="R756" i="2"/>
  <c r="P756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4" i="2"/>
  <c r="BH744" i="2"/>
  <c r="BG744" i="2"/>
  <c r="BF744" i="2"/>
  <c r="T744" i="2"/>
  <c r="R744" i="2"/>
  <c r="P744" i="2"/>
  <c r="BI721" i="2"/>
  <c r="BH721" i="2"/>
  <c r="BG721" i="2"/>
  <c r="BF721" i="2"/>
  <c r="T721" i="2"/>
  <c r="R721" i="2"/>
  <c r="P721" i="2"/>
  <c r="BI698" i="2"/>
  <c r="BH698" i="2"/>
  <c r="BG698" i="2"/>
  <c r="BF698" i="2"/>
  <c r="T698" i="2"/>
  <c r="R698" i="2"/>
  <c r="P698" i="2"/>
  <c r="BI676" i="2"/>
  <c r="BH676" i="2"/>
  <c r="BG676" i="2"/>
  <c r="BF676" i="2"/>
  <c r="T676" i="2"/>
  <c r="R676" i="2"/>
  <c r="P676" i="2"/>
  <c r="BI654" i="2"/>
  <c r="BH654" i="2"/>
  <c r="BG654" i="2"/>
  <c r="BF654" i="2"/>
  <c r="T654" i="2"/>
  <c r="R654" i="2"/>
  <c r="P654" i="2"/>
  <c r="BI631" i="2"/>
  <c r="BH631" i="2"/>
  <c r="BG631" i="2"/>
  <c r="BF631" i="2"/>
  <c r="T631" i="2"/>
  <c r="R631" i="2"/>
  <c r="P631" i="2"/>
  <c r="BI611" i="2"/>
  <c r="BH611" i="2"/>
  <c r="BG611" i="2"/>
  <c r="BF611" i="2"/>
  <c r="T611" i="2"/>
  <c r="R611" i="2"/>
  <c r="P611" i="2"/>
  <c r="BI592" i="2"/>
  <c r="BH592" i="2"/>
  <c r="BG592" i="2"/>
  <c r="BF592" i="2"/>
  <c r="T592" i="2"/>
  <c r="R592" i="2"/>
  <c r="P592" i="2"/>
  <c r="BI573" i="2"/>
  <c r="BH573" i="2"/>
  <c r="BG573" i="2"/>
  <c r="BF573" i="2"/>
  <c r="T573" i="2"/>
  <c r="R573" i="2"/>
  <c r="P573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1" i="2"/>
  <c r="BH561" i="2"/>
  <c r="BG561" i="2"/>
  <c r="BF561" i="2"/>
  <c r="T561" i="2"/>
  <c r="R561" i="2"/>
  <c r="P561" i="2"/>
  <c r="BI556" i="2"/>
  <c r="BH556" i="2"/>
  <c r="BG556" i="2"/>
  <c r="BF556" i="2"/>
  <c r="T556" i="2"/>
  <c r="R556" i="2"/>
  <c r="P556" i="2"/>
  <c r="BI551" i="2"/>
  <c r="BH551" i="2"/>
  <c r="BG551" i="2"/>
  <c r="BF551" i="2"/>
  <c r="T551" i="2"/>
  <c r="R551" i="2"/>
  <c r="P551" i="2"/>
  <c r="BI546" i="2"/>
  <c r="BH546" i="2"/>
  <c r="BG546" i="2"/>
  <c r="BF546" i="2"/>
  <c r="T546" i="2"/>
  <c r="R546" i="2"/>
  <c r="P546" i="2"/>
  <c r="BI541" i="2"/>
  <c r="BH541" i="2"/>
  <c r="BG541" i="2"/>
  <c r="BF541" i="2"/>
  <c r="T541" i="2"/>
  <c r="R541" i="2"/>
  <c r="P541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27" i="2"/>
  <c r="BH527" i="2"/>
  <c r="BG527" i="2"/>
  <c r="BF527" i="2"/>
  <c r="T527" i="2"/>
  <c r="R527" i="2"/>
  <c r="P527" i="2"/>
  <c r="BI523" i="2"/>
  <c r="BH523" i="2"/>
  <c r="BG523" i="2"/>
  <c r="BF523" i="2"/>
  <c r="T523" i="2"/>
  <c r="R523" i="2"/>
  <c r="P523" i="2"/>
  <c r="BI516" i="2"/>
  <c r="BH516" i="2"/>
  <c r="BG516" i="2"/>
  <c r="BF516" i="2"/>
  <c r="T516" i="2"/>
  <c r="R516" i="2"/>
  <c r="P516" i="2"/>
  <c r="BI509" i="2"/>
  <c r="BH509" i="2"/>
  <c r="BG509" i="2"/>
  <c r="BF509" i="2"/>
  <c r="T509" i="2"/>
  <c r="R509" i="2"/>
  <c r="P509" i="2"/>
  <c r="BI504" i="2"/>
  <c r="BH504" i="2"/>
  <c r="BG504" i="2"/>
  <c r="BF504" i="2"/>
  <c r="T504" i="2"/>
  <c r="R504" i="2"/>
  <c r="P504" i="2"/>
  <c r="BI495" i="2"/>
  <c r="BH495" i="2"/>
  <c r="BG495" i="2"/>
  <c r="BF495" i="2"/>
  <c r="T495" i="2"/>
  <c r="R495" i="2"/>
  <c r="P495" i="2"/>
  <c r="BI482" i="2"/>
  <c r="BH482" i="2"/>
  <c r="BG482" i="2"/>
  <c r="BF482" i="2"/>
  <c r="T482" i="2"/>
  <c r="R482" i="2"/>
  <c r="P482" i="2"/>
  <c r="BI468" i="2"/>
  <c r="BH468" i="2"/>
  <c r="BG468" i="2"/>
  <c r="BF468" i="2"/>
  <c r="T468" i="2"/>
  <c r="R468" i="2"/>
  <c r="P468" i="2"/>
  <c r="BI461" i="2"/>
  <c r="BH461" i="2"/>
  <c r="BG461" i="2"/>
  <c r="BF461" i="2"/>
  <c r="T461" i="2"/>
  <c r="R461" i="2"/>
  <c r="P461" i="2"/>
  <c r="BI448" i="2"/>
  <c r="BH448" i="2"/>
  <c r="BG448" i="2"/>
  <c r="BF448" i="2"/>
  <c r="T448" i="2"/>
  <c r="R448" i="2"/>
  <c r="P448" i="2"/>
  <c r="BI428" i="2"/>
  <c r="BH428" i="2"/>
  <c r="BG428" i="2"/>
  <c r="BF428" i="2"/>
  <c r="T428" i="2"/>
  <c r="R428" i="2"/>
  <c r="P428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68" i="2"/>
  <c r="BH368" i="2"/>
  <c r="BG368" i="2"/>
  <c r="BF368" i="2"/>
  <c r="T368" i="2"/>
  <c r="R368" i="2"/>
  <c r="P368" i="2"/>
  <c r="BI359" i="2"/>
  <c r="BH359" i="2"/>
  <c r="BG359" i="2"/>
  <c r="BF359" i="2"/>
  <c r="T359" i="2"/>
  <c r="R359" i="2"/>
  <c r="P359" i="2"/>
  <c r="BI347" i="2"/>
  <c r="BH347" i="2"/>
  <c r="BG347" i="2"/>
  <c r="BF347" i="2"/>
  <c r="T347" i="2"/>
  <c r="R347" i="2"/>
  <c r="P347" i="2"/>
  <c r="BI341" i="2"/>
  <c r="BH341" i="2"/>
  <c r="BG341" i="2"/>
  <c r="BF341" i="2"/>
  <c r="T341" i="2"/>
  <c r="T340" i="2" s="1"/>
  <c r="R341" i="2"/>
  <c r="R340" i="2"/>
  <c r="P341" i="2"/>
  <c r="P340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00" i="2"/>
  <c r="BH300" i="2"/>
  <c r="BG300" i="2"/>
  <c r="BF300" i="2"/>
  <c r="T300" i="2"/>
  <c r="R300" i="2"/>
  <c r="P300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1" i="2"/>
  <c r="BH281" i="2"/>
  <c r="BG281" i="2"/>
  <c r="BF281" i="2"/>
  <c r="T281" i="2"/>
  <c r="R281" i="2"/>
  <c r="P281" i="2"/>
  <c r="BI274" i="2"/>
  <c r="BH274" i="2"/>
  <c r="BG274" i="2"/>
  <c r="BF274" i="2"/>
  <c r="T274" i="2"/>
  <c r="R274" i="2"/>
  <c r="P274" i="2"/>
  <c r="BI266" i="2"/>
  <c r="BH266" i="2"/>
  <c r="BG266" i="2"/>
  <c r="BF266" i="2"/>
  <c r="T266" i="2"/>
  <c r="R266" i="2"/>
  <c r="P266" i="2"/>
  <c r="BI259" i="2"/>
  <c r="BH259" i="2"/>
  <c r="BG259" i="2"/>
  <c r="BF259" i="2"/>
  <c r="T259" i="2"/>
  <c r="R259" i="2"/>
  <c r="P259" i="2"/>
  <c r="BI243" i="2"/>
  <c r="BH243" i="2"/>
  <c r="BG243" i="2"/>
  <c r="BF243" i="2"/>
  <c r="T243" i="2"/>
  <c r="R243" i="2"/>
  <c r="P243" i="2"/>
  <c r="BI230" i="2"/>
  <c r="BH230" i="2"/>
  <c r="BG230" i="2"/>
  <c r="BF230" i="2"/>
  <c r="T230" i="2"/>
  <c r="R230" i="2"/>
  <c r="P230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5" i="2"/>
  <c r="BH205" i="2"/>
  <c r="BG205" i="2"/>
  <c r="BF205" i="2"/>
  <c r="J36" i="2" s="1"/>
  <c r="T205" i="2"/>
  <c r="R205" i="2"/>
  <c r="P205" i="2"/>
  <c r="BI186" i="2"/>
  <c r="BH186" i="2"/>
  <c r="BG186" i="2"/>
  <c r="BF186" i="2"/>
  <c r="T186" i="2"/>
  <c r="R186" i="2"/>
  <c r="P186" i="2"/>
  <c r="BI179" i="2"/>
  <c r="BH179" i="2"/>
  <c r="BG179" i="2"/>
  <c r="BF179" i="2"/>
  <c r="T179" i="2"/>
  <c r="R179" i="2"/>
  <c r="P179" i="2"/>
  <c r="BI157" i="2"/>
  <c r="BH157" i="2"/>
  <c r="F38" i="2" s="1"/>
  <c r="BG157" i="2"/>
  <c r="BF157" i="2"/>
  <c r="T157" i="2"/>
  <c r="R157" i="2"/>
  <c r="P157" i="2"/>
  <c r="BI135" i="2"/>
  <c r="BH135" i="2"/>
  <c r="BG135" i="2"/>
  <c r="F37" i="2" s="1"/>
  <c r="BF135" i="2"/>
  <c r="T135" i="2"/>
  <c r="R135" i="2"/>
  <c r="P135" i="2"/>
  <c r="J128" i="2"/>
  <c r="F126" i="2"/>
  <c r="E124" i="2"/>
  <c r="J93" i="2"/>
  <c r="F91" i="2"/>
  <c r="E89" i="2"/>
  <c r="J26" i="2"/>
  <c r="E26" i="2"/>
  <c r="J129" i="2"/>
  <c r="J25" i="2"/>
  <c r="J20" i="2"/>
  <c r="E20" i="2"/>
  <c r="F129" i="2" s="1"/>
  <c r="J19" i="2"/>
  <c r="J17" i="2"/>
  <c r="E17" i="2"/>
  <c r="F128" i="2"/>
  <c r="J16" i="2"/>
  <c r="J14" i="2"/>
  <c r="J126" i="2"/>
  <c r="E7" i="2"/>
  <c r="E120" i="2" s="1"/>
  <c r="L90" i="1"/>
  <c r="AM90" i="1"/>
  <c r="AM89" i="1"/>
  <c r="L89" i="1"/>
  <c r="AM87" i="1"/>
  <c r="L87" i="1"/>
  <c r="L85" i="1"/>
  <c r="L84" i="1"/>
  <c r="BK751" i="2"/>
  <c r="J744" i="2"/>
  <c r="BK676" i="2"/>
  <c r="BK611" i="2"/>
  <c r="J573" i="2"/>
  <c r="J566" i="2"/>
  <c r="BK541" i="2"/>
  <c r="J534" i="2"/>
  <c r="J516" i="2"/>
  <c r="BK482" i="2"/>
  <c r="BK417" i="2"/>
  <c r="BK405" i="2"/>
  <c r="J396" i="2"/>
  <c r="J387" i="2"/>
  <c r="BK378" i="2"/>
  <c r="J368" i="2"/>
  <c r="J341" i="2"/>
  <c r="J329" i="2"/>
  <c r="J300" i="2"/>
  <c r="BK286" i="2"/>
  <c r="J281" i="2"/>
  <c r="J266" i="2"/>
  <c r="BK207" i="2"/>
  <c r="J179" i="2"/>
  <c r="J138" i="3"/>
  <c r="J753" i="2"/>
  <c r="BK698" i="2"/>
  <c r="BK631" i="2"/>
  <c r="BK592" i="2"/>
  <c r="BK566" i="2"/>
  <c r="J556" i="2"/>
  <c r="J541" i="2"/>
  <c r="J527" i="2"/>
  <c r="BK504" i="2"/>
  <c r="BK468" i="2"/>
  <c r="BK448" i="2"/>
  <c r="J417" i="2"/>
  <c r="BK408" i="2"/>
  <c r="J399" i="2"/>
  <c r="BK390" i="2"/>
  <c r="BK384" i="2"/>
  <c r="J374" i="2"/>
  <c r="BK347" i="2"/>
  <c r="BK333" i="2"/>
  <c r="BK289" i="2"/>
  <c r="BK281" i="2"/>
  <c r="J274" i="2"/>
  <c r="J243" i="2"/>
  <c r="J211" i="2"/>
  <c r="J186" i="2"/>
  <c r="BK147" i="3"/>
  <c r="BK141" i="3"/>
  <c r="BK144" i="3"/>
  <c r="BK155" i="3"/>
  <c r="J158" i="3"/>
  <c r="J155" i="3"/>
  <c r="BK756" i="2"/>
  <c r="J721" i="2"/>
  <c r="BK654" i="2"/>
  <c r="BK569" i="2"/>
  <c r="BK561" i="2"/>
  <c r="J551" i="2"/>
  <c r="BK527" i="2"/>
  <c r="BK509" i="2"/>
  <c r="J495" i="2"/>
  <c r="BK461" i="2"/>
  <c r="J414" i="2"/>
  <c r="J405" i="2"/>
  <c r="BK396" i="2"/>
  <c r="BK387" i="2"/>
  <c r="J378" i="2"/>
  <c r="J359" i="2"/>
  <c r="J336" i="2"/>
  <c r="BK323" i="2"/>
  <c r="BK300" i="2"/>
  <c r="BK274" i="2"/>
  <c r="BK243" i="2"/>
  <c r="J207" i="2"/>
  <c r="BK186" i="2"/>
  <c r="BK135" i="2"/>
  <c r="F39" i="2"/>
  <c r="J756" i="2"/>
  <c r="BK744" i="2"/>
  <c r="J654" i="2"/>
  <c r="J592" i="2"/>
  <c r="J561" i="2"/>
  <c r="J546" i="2"/>
  <c r="BK534" i="2"/>
  <c r="BK516" i="2"/>
  <c r="BK495" i="2"/>
  <c r="J468" i="2"/>
  <c r="BK428" i="2"/>
  <c r="BK411" i="2"/>
  <c r="BK402" i="2"/>
  <c r="BK393" i="2"/>
  <c r="J381" i="2"/>
  <c r="BK368" i="2"/>
  <c r="J347" i="2"/>
  <c r="J333" i="2"/>
  <c r="BK318" i="2"/>
  <c r="J286" i="2"/>
  <c r="BK259" i="2"/>
  <c r="J230" i="2"/>
  <c r="J205" i="2"/>
  <c r="J157" i="2"/>
  <c r="AS95" i="1"/>
  <c r="J129" i="3"/>
  <c r="J133" i="3"/>
  <c r="BK138" i="3"/>
  <c r="BK129" i="3"/>
  <c r="J751" i="2"/>
  <c r="J698" i="2"/>
  <c r="J631" i="2"/>
  <c r="BK573" i="2"/>
  <c r="BK551" i="2"/>
  <c r="BK537" i="2"/>
  <c r="BK523" i="2"/>
  <c r="J504" i="2"/>
  <c r="J461" i="2"/>
  <c r="J428" i="2"/>
  <c r="J411" i="2"/>
  <c r="J402" i="2"/>
  <c r="J393" i="2"/>
  <c r="J384" i="2"/>
  <c r="BK374" i="2"/>
  <c r="BK341" i="2"/>
  <c r="J323" i="2"/>
  <c r="J293" i="2"/>
  <c r="BK266" i="2"/>
  <c r="BK230" i="2"/>
  <c r="BK205" i="2"/>
  <c r="BK179" i="2"/>
  <c r="J135" i="2"/>
  <c r="BK158" i="3"/>
  <c r="BK151" i="3"/>
  <c r="BK133" i="3"/>
  <c r="J141" i="3"/>
  <c r="J151" i="3"/>
  <c r="J144" i="3"/>
  <c r="BK753" i="2"/>
  <c r="BK721" i="2"/>
  <c r="J676" i="2"/>
  <c r="J611" i="2"/>
  <c r="J569" i="2"/>
  <c r="BK556" i="2"/>
  <c r="BK546" i="2"/>
  <c r="J537" i="2"/>
  <c r="J523" i="2"/>
  <c r="J509" i="2"/>
  <c r="J482" i="2"/>
  <c r="J448" i="2"/>
  <c r="BK414" i="2"/>
  <c r="J408" i="2"/>
  <c r="BK399" i="2"/>
  <c r="J390" i="2"/>
  <c r="BK381" i="2"/>
  <c r="BK359" i="2"/>
  <c r="BK336" i="2"/>
  <c r="BK329" i="2"/>
  <c r="J318" i="2"/>
  <c r="BK293" i="2"/>
  <c r="J289" i="2"/>
  <c r="J259" i="2"/>
  <c r="BK211" i="2"/>
  <c r="BK157" i="2"/>
  <c r="J147" i="3"/>
  <c r="F36" i="2" l="1"/>
  <c r="BK134" i="2"/>
  <c r="J134" i="2" s="1"/>
  <c r="J100" i="2" s="1"/>
  <c r="P134" i="2"/>
  <c r="BK377" i="2"/>
  <c r="J377" i="2"/>
  <c r="J106" i="2" s="1"/>
  <c r="R540" i="2"/>
  <c r="R630" i="2"/>
  <c r="BK258" i="2"/>
  <c r="J258" i="2" s="1"/>
  <c r="J101" i="2" s="1"/>
  <c r="P377" i="2"/>
  <c r="P572" i="2"/>
  <c r="T572" i="2"/>
  <c r="BK743" i="2"/>
  <c r="J743" i="2" s="1"/>
  <c r="J110" i="2" s="1"/>
  <c r="R258" i="2"/>
  <c r="P328" i="2"/>
  <c r="P346" i="2"/>
  <c r="BK540" i="2"/>
  <c r="J540" i="2" s="1"/>
  <c r="J107" i="2" s="1"/>
  <c r="BK630" i="2"/>
  <c r="J630" i="2" s="1"/>
  <c r="J109" i="2" s="1"/>
  <c r="P743" i="2"/>
  <c r="R137" i="3"/>
  <c r="R127" i="3"/>
  <c r="R126" i="3" s="1"/>
  <c r="R134" i="2"/>
  <c r="T377" i="2"/>
  <c r="T134" i="2"/>
  <c r="R377" i="2"/>
  <c r="T540" i="2"/>
  <c r="P630" i="2"/>
  <c r="R743" i="2"/>
  <c r="T137" i="3"/>
  <c r="T127" i="3"/>
  <c r="T126" i="3" s="1"/>
  <c r="P154" i="3"/>
  <c r="T258" i="2"/>
  <c r="R328" i="2"/>
  <c r="R346" i="2"/>
  <c r="BK572" i="2"/>
  <c r="J572" i="2" s="1"/>
  <c r="J108" i="2" s="1"/>
  <c r="T630" i="2"/>
  <c r="T743" i="2"/>
  <c r="P137" i="3"/>
  <c r="P127" i="3" s="1"/>
  <c r="P126" i="3" s="1"/>
  <c r="AU97" i="1" s="1"/>
  <c r="R154" i="3"/>
  <c r="P258" i="2"/>
  <c r="BK328" i="2"/>
  <c r="J328" i="2" s="1"/>
  <c r="J102" i="2" s="1"/>
  <c r="T328" i="2"/>
  <c r="BK346" i="2"/>
  <c r="BK345" i="2" s="1"/>
  <c r="J345" i="2" s="1"/>
  <c r="J104" i="2" s="1"/>
  <c r="J346" i="2"/>
  <c r="J105" i="2" s="1"/>
  <c r="T346" i="2"/>
  <c r="T345" i="2" s="1"/>
  <c r="P540" i="2"/>
  <c r="R572" i="2"/>
  <c r="BK137" i="3"/>
  <c r="J137" i="3"/>
  <c r="J102" i="3"/>
  <c r="BK154" i="3"/>
  <c r="J154" i="3"/>
  <c r="J104" i="3" s="1"/>
  <c r="T154" i="3"/>
  <c r="BK340" i="2"/>
  <c r="J340" i="2" s="1"/>
  <c r="J103" i="2" s="1"/>
  <c r="BK128" i="3"/>
  <c r="BK132" i="3"/>
  <c r="J132" i="3"/>
  <c r="J101" i="3" s="1"/>
  <c r="BK150" i="3"/>
  <c r="J150" i="3"/>
  <c r="J103" i="3" s="1"/>
  <c r="J91" i="3"/>
  <c r="F122" i="3"/>
  <c r="BE129" i="3"/>
  <c r="J123" i="3"/>
  <c r="BE141" i="3"/>
  <c r="E114" i="3"/>
  <c r="F123" i="3"/>
  <c r="BE133" i="3"/>
  <c r="J122" i="3"/>
  <c r="BE144" i="3"/>
  <c r="BE147" i="3"/>
  <c r="BE138" i="3"/>
  <c r="BE151" i="3"/>
  <c r="BE155" i="3"/>
  <c r="BE158" i="3"/>
  <c r="AW96" i="1"/>
  <c r="BA96" i="1"/>
  <c r="BC96" i="1"/>
  <c r="E85" i="2"/>
  <c r="J91" i="2"/>
  <c r="F93" i="2"/>
  <c r="F94" i="2"/>
  <c r="J94" i="2"/>
  <c r="BE135" i="2"/>
  <c r="BE157" i="2"/>
  <c r="BE179" i="2"/>
  <c r="BE186" i="2"/>
  <c r="BE205" i="2"/>
  <c r="BE207" i="2"/>
  <c r="BE211" i="2"/>
  <c r="BE230" i="2"/>
  <c r="BE243" i="2"/>
  <c r="BE259" i="2"/>
  <c r="BE266" i="2"/>
  <c r="BE274" i="2"/>
  <c r="BE281" i="2"/>
  <c r="BE286" i="2"/>
  <c r="BE289" i="2"/>
  <c r="BE293" i="2"/>
  <c r="BE300" i="2"/>
  <c r="BE318" i="2"/>
  <c r="BE323" i="2"/>
  <c r="BE329" i="2"/>
  <c r="BE333" i="2"/>
  <c r="BE336" i="2"/>
  <c r="BE341" i="2"/>
  <c r="BE347" i="2"/>
  <c r="BE359" i="2"/>
  <c r="BE368" i="2"/>
  <c r="BE374" i="2"/>
  <c r="BE378" i="2"/>
  <c r="BE381" i="2"/>
  <c r="BE384" i="2"/>
  <c r="BE387" i="2"/>
  <c r="BE390" i="2"/>
  <c r="BE393" i="2"/>
  <c r="BE396" i="2"/>
  <c r="BE399" i="2"/>
  <c r="BE402" i="2"/>
  <c r="BE405" i="2"/>
  <c r="BE408" i="2"/>
  <c r="BE411" i="2"/>
  <c r="BE414" i="2"/>
  <c r="BE417" i="2"/>
  <c r="BE428" i="2"/>
  <c r="BE448" i="2"/>
  <c r="BE461" i="2"/>
  <c r="BE468" i="2"/>
  <c r="BE482" i="2"/>
  <c r="BE495" i="2"/>
  <c r="BE504" i="2"/>
  <c r="BE509" i="2"/>
  <c r="BE516" i="2"/>
  <c r="BE523" i="2"/>
  <c r="BE527" i="2"/>
  <c r="BE534" i="2"/>
  <c r="BE537" i="2"/>
  <c r="BE541" i="2"/>
  <c r="BE546" i="2"/>
  <c r="BE551" i="2"/>
  <c r="BE556" i="2"/>
  <c r="BE561" i="2"/>
  <c r="BE566" i="2"/>
  <c r="BE569" i="2"/>
  <c r="BE573" i="2"/>
  <c r="BE592" i="2"/>
  <c r="BE611" i="2"/>
  <c r="BE631" i="2"/>
  <c r="BE654" i="2"/>
  <c r="BE676" i="2"/>
  <c r="BE698" i="2"/>
  <c r="BE721" i="2"/>
  <c r="BE744" i="2"/>
  <c r="BE751" i="2"/>
  <c r="BE753" i="2"/>
  <c r="BE756" i="2"/>
  <c r="BB96" i="1"/>
  <c r="BB95" i="1" s="1"/>
  <c r="AX95" i="1" s="1"/>
  <c r="BD96" i="1"/>
  <c r="F39" i="3"/>
  <c r="BD97" i="1"/>
  <c r="BD95" i="1" s="1"/>
  <c r="BD94" i="1" s="1"/>
  <c r="W33" i="1" s="1"/>
  <c r="F37" i="3"/>
  <c r="BB97" i="1"/>
  <c r="J36" i="3"/>
  <c r="AW97" i="1" s="1"/>
  <c r="F36" i="3"/>
  <c r="BA97" i="1" s="1"/>
  <c r="BA95" i="1" s="1"/>
  <c r="AW95" i="1" s="1"/>
  <c r="AS94" i="1"/>
  <c r="F38" i="3"/>
  <c r="BC97" i="1"/>
  <c r="BC95" i="1" s="1"/>
  <c r="AY95" i="1" s="1"/>
  <c r="BK133" i="2" l="1"/>
  <c r="J133" i="2" s="1"/>
  <c r="J99" i="2" s="1"/>
  <c r="R133" i="2"/>
  <c r="T133" i="2"/>
  <c r="T132" i="2" s="1"/>
  <c r="P345" i="2"/>
  <c r="R345" i="2"/>
  <c r="BK127" i="3"/>
  <c r="BK126" i="3"/>
  <c r="J126" i="3"/>
  <c r="J98" i="3" s="1"/>
  <c r="P133" i="2"/>
  <c r="P132" i="2" s="1"/>
  <c r="AU96" i="1" s="1"/>
  <c r="AU95" i="1" s="1"/>
  <c r="AU94" i="1" s="1"/>
  <c r="J128" i="3"/>
  <c r="J100" i="3"/>
  <c r="F35" i="2"/>
  <c r="AZ96" i="1" s="1"/>
  <c r="BB94" i="1"/>
  <c r="W31" i="1"/>
  <c r="BA94" i="1"/>
  <c r="W30" i="1" s="1"/>
  <c r="J35" i="2"/>
  <c r="AV96" i="1" s="1"/>
  <c r="AT96" i="1" s="1"/>
  <c r="J35" i="3"/>
  <c r="AV97" i="1" s="1"/>
  <c r="AT97" i="1" s="1"/>
  <c r="BC94" i="1"/>
  <c r="W32" i="1" s="1"/>
  <c r="F35" i="3"/>
  <c r="AZ97" i="1" s="1"/>
  <c r="BK132" i="2" l="1"/>
  <c r="J132" i="2" s="1"/>
  <c r="J98" i="2" s="1"/>
  <c r="R132" i="2"/>
  <c r="J127" i="3"/>
  <c r="J99" i="3" s="1"/>
  <c r="J32" i="3"/>
  <c r="AG97" i="1" s="1"/>
  <c r="AZ95" i="1"/>
  <c r="AV95" i="1"/>
  <c r="AT95" i="1"/>
  <c r="AY94" i="1"/>
  <c r="AX94" i="1"/>
  <c r="AW94" i="1"/>
  <c r="AK30" i="1" s="1"/>
  <c r="J32" i="2" l="1"/>
  <c r="AG96" i="1" s="1"/>
  <c r="AG95" i="1" s="1"/>
  <c r="AG94" i="1" s="1"/>
  <c r="AK26" i="1" s="1"/>
  <c r="J41" i="3"/>
  <c r="AN97" i="1"/>
  <c r="AZ94" i="1"/>
  <c r="W29" i="1" s="1"/>
  <c r="AN96" i="1" l="1"/>
  <c r="AN95" i="1"/>
  <c r="J41" i="2"/>
  <c r="AV94" i="1"/>
  <c r="AK29" i="1"/>
  <c r="AK35" i="1" s="1"/>
  <c r="AT94" i="1" l="1"/>
  <c r="AN94" i="1" s="1"/>
</calcChain>
</file>

<file path=xl/sharedStrings.xml><?xml version="1.0" encoding="utf-8"?>
<sst xmlns="http://schemas.openxmlformats.org/spreadsheetml/2006/main" count="6015" uniqueCount="738">
  <si>
    <t>Export Komplet</t>
  </si>
  <si>
    <t/>
  </si>
  <si>
    <t>2.0</t>
  </si>
  <si>
    <t>ZAMOK</t>
  </si>
  <si>
    <t>False</t>
  </si>
  <si>
    <t>{6c939511-b566-4dac-bb0f-0f5c63c7917a}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</si>
  <si>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</si>
  <si>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</si>
  <si>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</si>
  <si>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</si>
  <si>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</si>
  <si>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</si>
  <si>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</si>
  <si>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</si>
  <si>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220802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</si>
  <si>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</si>
  <si>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</si>
  <si>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Partyzánská - výměna oken IV. etapa</t>
  </si>
  <si>
    <t>0,1</t>
  </si>
  <si>
    <t>KSO:</t>
  </si>
  <si>
    <t>CC-CZ:</t>
  </si>
  <si>
    <t>1</t>
  </si>
  <si>
    <t>Místo:</t>
  </si>
  <si>
    <t>Česká Lípa</t>
  </si>
  <si>
    <t>Datum:</t>
  </si>
  <si>
    <t>10</t>
  </si>
  <si>
    <t>100</t>
  </si>
  <si>
    <t>Zadavatel:</t>
  </si>
  <si>
    <t>IČ:</t>
  </si>
  <si>
    <t>Město Česká Lípa</t>
  </si>
  <si>
    <t>DIČ:</t>
  </si>
  <si>
    <t>Uchazeč:</t>
  </si>
  <si>
    <t>Vyplň údaj</t>
  </si>
  <si>
    <t>Projektant:</t>
  </si>
  <si>
    <t>Petr Kubiš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</si>
  <si>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</si>
  <si>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</si>
  <si>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</si>
  <si>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</si>
  <si>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</si>
  <si>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</si>
  <si>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</si>
  <si>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</si>
  <si>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</si>
  <si>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</si>
  <si>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</si>
  <si>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</si>
  <si>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</si>
  <si>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</si>
  <si>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</si>
  <si>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</si>
  <si>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</si>
  <si>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</si>
  <si>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</si>
  <si>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</si>
  <si>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</si>
  <si>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</si>
  <si>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</si>
  <si>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</si>
  <si>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</si>
  <si>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</si>
  <si>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</si>
  <si>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</si>
  <si>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</si>
  <si>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</si>
  <si>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</si>
  <si>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</si>
  <si>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</si>
  <si>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</si>
  <si>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</si>
  <si>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</si>
  <si>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</si>
  <si>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</si>
  <si>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</si>
  <si>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</si>
  <si>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</si>
  <si>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</si>
  <si>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</si>
  <si>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</si>
  <si>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</si>
  <si>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</si>
  <si>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</si>
  <si>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</si>
  <si>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ZŠ Partyzánská - výměna oken IV.etapa</t>
  </si>
  <si>
    <t>STA</t>
  </si>
  <si>
    <t>{608fdd00-a5e0-43b9-b32e-1c6958930394}</t>
  </si>
  <si>
    <t>2</t>
  </si>
  <si>
    <t>/</t>
  </si>
  <si>
    <t>220805</t>
  </si>
  <si>
    <t>Soupis</t>
  </si>
  <si>
    <t>{ebcaf604-8855-4aca-8b86-764fd7d3965f}</t>
  </si>
  <si>
    <t>220805-2</t>
  </si>
  <si>
    <t>VRN</t>
  </si>
  <si>
    <t>{071857d8-3ed9-4d4f-a4fb-8942e98c4bae}</t>
  </si>
  <si>
    <t>KRYCÍ LIST SOUPISU PRACÍ</t>
  </si>
  <si>
    <t>Objekt:</t>
  </si>
  <si>
    <t>220802 - ZŠ Partyzánská - výměna oken IV.etapa</t>
  </si>
  <si>
    <t>Soupis:</t>
  </si>
  <si>
    <t>220805 - ZŠ Partyzánská - výměna oken IV. etapa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</si>
  <si>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</si>
  <si>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</si>
  <si>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</si>
  <si>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</si>
  <si>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</si>
  <si>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</si>
  <si>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</si>
  <si>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</si>
  <si>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</si>
  <si>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</si>
  <si>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</si>
  <si>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</si>
  <si>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</si>
  <si>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</si>
  <si>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</si>
  <si>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</si>
  <si>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</si>
  <si>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</si>
  <si>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</si>
  <si>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</si>
  <si>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</si>
  <si>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</si>
  <si>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</si>
  <si>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</si>
  <si>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</si>
  <si>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</si>
  <si>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</si>
  <si>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</si>
  <si>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</si>
  <si>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</si>
  <si>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</si>
  <si>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</si>
  <si>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</si>
  <si>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</si>
  <si>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</si>
  <si>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</si>
  <si>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612131121</t>
  </si>
  <si>
    <t>Penetrační disperzní nátěr vnitřních stěn nanášený ručně</t>
  </si>
  <si>
    <t>m2</t>
  </si>
  <si>
    <t>CS ÚRS 2022 02</t>
  </si>
  <si>
    <t>4</t>
  </si>
  <si>
    <t>-1005898851</t>
  </si>
  <si>
    <t>PP</t>
  </si>
  <si>
    <t>Podkladní a spojovací vrstva vnitřních omítaných ploch  penetrace akrylát-silikonová nanášená ručně stěn</t>
  </si>
  <si>
    <t>Online PSC</t>
  </si>
  <si>
    <t>https://podminky.urs.cz/item/CS_URS_2022_02/612131121</t>
  </si>
  <si>
    <t>VV</t>
  </si>
  <si>
    <t>ostění oken</t>
  </si>
  <si>
    <t>okna</t>
  </si>
  <si>
    <t>(1,9+2,1*2)*1*0,3 "W1</t>
  </si>
  <si>
    <t>(3,1+1,7*2)*6*0,3  "W2</t>
  </si>
  <si>
    <t>(1,5+2,4*2)*8*0,3 "W3</t>
  </si>
  <si>
    <t>(1,5+2,4*2)*2*0,3 "W4</t>
  </si>
  <si>
    <t>(1,5+2,4*2)*3*0,5  "W4</t>
  </si>
  <si>
    <t>(1,2*2+1,2*2)*4*0,3 "W5</t>
  </si>
  <si>
    <t>(0,9*2+0,9*2)*2*0,3 "W6</t>
  </si>
  <si>
    <t>(1,35*2+1,45*2)*2*0,3 "W7</t>
  </si>
  <si>
    <t>(1,2*2+1,5*2)*2*0,3 "W8</t>
  </si>
  <si>
    <t>(1,5*2+2,4*2)*1*0,4 "W9</t>
  </si>
  <si>
    <t>(1,2*2+1,5*2)*1*0,4 "W10</t>
  </si>
  <si>
    <t>(0,6*2+0,9*2)*3*0,3 "W11</t>
  </si>
  <si>
    <t>(1,2+1,5*2)*10*0,3 "W12</t>
  </si>
  <si>
    <t>(1,2+1,5*2)*1*0,3 "W13</t>
  </si>
  <si>
    <t>Mezisoučet</t>
  </si>
  <si>
    <t>3</t>
  </si>
  <si>
    <t>10,0 "drobné opravy</t>
  </si>
  <si>
    <t>Součet</t>
  </si>
  <si>
    <t>612311131</t>
  </si>
  <si>
    <t>Potažení vnitřních stěn vápenným štukem tloušťky do 3 mm - špalety</t>
  </si>
  <si>
    <t>-594827076</t>
  </si>
  <si>
    <t>Potažení vnitřních ploch vápenným štukem tloušťky do 3 mm svislých konstrukcí stěn</t>
  </si>
  <si>
    <t>https://podminky.urs.cz/item/CS_URS_2022_02/612311131</t>
  </si>
  <si>
    <t>(0,9+0,9*2)*2*0,3 "W6</t>
  </si>
  <si>
    <t>(1,5+2,4*2)*1*0,4 "W9</t>
  </si>
  <si>
    <t>612325301</t>
  </si>
  <si>
    <t>Vápenocementová hladká omítka ostění nebo nadpraží</t>
  </si>
  <si>
    <t>-1667791318</t>
  </si>
  <si>
    <t>Vápenocementová omítka ostění nebo nadpraží hladká</t>
  </si>
  <si>
    <t>https://podminky.urs.cz/item/CS_URS_2022_02/612325301</t>
  </si>
  <si>
    <t>(1,2+1,2*2)*0,3*2 "W5 - luxfery</t>
  </si>
  <si>
    <t>(1,2+1,2*2)*0,3*2 "W5 - rozšíření otvorů</t>
  </si>
  <si>
    <t>619995001</t>
  </si>
  <si>
    <t>Začištění omítek kolem oken, dveří, podlah nebo obkladů</t>
  </si>
  <si>
    <t>m</t>
  </si>
  <si>
    <t>-2141821240</t>
  </si>
  <si>
    <t>https://podminky.urs.cz/item/CS_URS_2022_02/619995001</t>
  </si>
  <si>
    <t>(1,9*2+2,1*2)*1 "W1</t>
  </si>
  <si>
    <t>(3,1*2+1,7*2)*6  "W2</t>
  </si>
  <si>
    <t>(1,5*2+2,4*2)*8 "W3</t>
  </si>
  <si>
    <t>(1,5*2+2,4*2)*5 "W4</t>
  </si>
  <si>
    <t>(1,2*2+1,2*2)*4 "W5</t>
  </si>
  <si>
    <t>(0,9*2+0,9*2)*2 "W6</t>
  </si>
  <si>
    <t>(1,35*2+1,45*2)*2 "W7</t>
  </si>
  <si>
    <t>(1,2*2+1,5*2)*2 "W8</t>
  </si>
  <si>
    <t>(1,5*2+2,4*2)*1 "W9</t>
  </si>
  <si>
    <t>(1,2*2+1,5*2)*1 "W10</t>
  </si>
  <si>
    <t>(0,6*2+0,9*2)*3 "W11</t>
  </si>
  <si>
    <t>(1,2*2+1,5*2)*10 "W12</t>
  </si>
  <si>
    <t>(1,2*2+1,5*2)*1 "W13</t>
  </si>
  <si>
    <t>297*2 'Přepočtené koeficientem množství</t>
  </si>
  <si>
    <t>5</t>
  </si>
  <si>
    <t>61999900R</t>
  </si>
  <si>
    <t>Ochrana a zakrývání souvisejících ploch v rozsahu nutném pro provedení výměny oken</t>
  </si>
  <si>
    <t>kpl</t>
  </si>
  <si>
    <t>2130098646</t>
  </si>
  <si>
    <t>62132520R</t>
  </si>
  <si>
    <t>Oprava vnější vápenocementové štukové omítky - oprava fasády mimo špalety (z důvodu špatného stavu)</t>
  </si>
  <si>
    <t>1374939668</t>
  </si>
  <si>
    <t>odhad</t>
  </si>
  <si>
    <t>10,0</t>
  </si>
  <si>
    <t>7</t>
  </si>
  <si>
    <t>622321121</t>
  </si>
  <si>
    <t>Vápenocementová omítka hladká jednovrstvá vnějších stěn nanášená ručně</t>
  </si>
  <si>
    <t>-1106420519</t>
  </si>
  <si>
    <t>Omítka vápenocementová vnějších ploch nanášená ručně jednovrstvá, tloušťky do 15 mm hladká stěn</t>
  </si>
  <si>
    <t>https://podminky.urs.cz/item/CS_URS_2022_02/622321121</t>
  </si>
  <si>
    <t>vnější špalety oken</t>
  </si>
  <si>
    <t>(1,2+1,2*2)*4*0,3 "W5</t>
  </si>
  <si>
    <t>(1,35+1,45*2)*2*0,3 "W7</t>
  </si>
  <si>
    <t>(1,2+1,5*2)*2*0,3 "W8</t>
  </si>
  <si>
    <t>(1,5+2,4*2)*1*0,3 "W9</t>
  </si>
  <si>
    <t>(1,2+1,5*2)*1*0,3 "W10</t>
  </si>
  <si>
    <t>(0,6+0,9*2)*3*0,3 "W11</t>
  </si>
  <si>
    <t>8</t>
  </si>
  <si>
    <t>629135102</t>
  </si>
  <si>
    <t>Vyrovnávací vrstva pod klempířské prvky z MC š do 300 mm</t>
  </si>
  <si>
    <t>-580331009</t>
  </si>
  <si>
    <t>Vyrovnávací vrstva z cementové malty pod klempířskými prvky  šířky přes 150 do 300 mm</t>
  </si>
  <si>
    <t>https://podminky.urs.cz/item/CS_URS_2022_02/629135102</t>
  </si>
  <si>
    <t>oplechování parapetů</t>
  </si>
  <si>
    <t>stávající oplechování parapetů</t>
  </si>
  <si>
    <t>"K1" 1,9*1</t>
  </si>
  <si>
    <t>"K2" 1,7*6</t>
  </si>
  <si>
    <t>"K3" 1,5*14</t>
  </si>
  <si>
    <t>"K4" 1,2*18</t>
  </si>
  <si>
    <t>"K5" 0,9*2</t>
  </si>
  <si>
    <t>"K6" 1,35*2</t>
  </si>
  <si>
    <t>"K7" 0,6*3</t>
  </si>
  <si>
    <t>9</t>
  </si>
  <si>
    <t>632450121</t>
  </si>
  <si>
    <t>Vyrovnávací cementový potěr tl do 20 mm ze suchých směsí provedený v pásu</t>
  </si>
  <si>
    <t>1407845223</t>
  </si>
  <si>
    <t>https://podminky.urs.cz/item/CS_URS_2022_02/632450121</t>
  </si>
  <si>
    <t>vnitřní parapety oken</t>
  </si>
  <si>
    <t>1,9*0,3*1 "W1</t>
  </si>
  <si>
    <t>3,1*0,3*6 "W2</t>
  </si>
  <si>
    <t>1,5*0,3*8 "W3</t>
  </si>
  <si>
    <t>1,5*0,5*3+1,5*0,3*2 "W4</t>
  </si>
  <si>
    <t>0,9*0,3*2 "W6</t>
  </si>
  <si>
    <t>1,5*0,4*1 "W9</t>
  </si>
  <si>
    <t>1,2*0,4*1 "W10</t>
  </si>
  <si>
    <t>0,8*0,3*3 "W11</t>
  </si>
  <si>
    <t>1,2*0,3*10 "W12</t>
  </si>
  <si>
    <t>1,2*0,3*1 "W13</t>
  </si>
  <si>
    <t>Ostatní konstrukce a práce, bourání</t>
  </si>
  <si>
    <t>941111111</t>
  </si>
  <si>
    <t>Montáž lešení řadového trubkového lehkého s podlahami zatížení do 200 kg/m2 š od 0,6 do 0,9 m v do 10 m</t>
  </si>
  <si>
    <t>453911649</t>
  </si>
  <si>
    <t>Montáž lešení řadového trubkového lehkého pracovního s podlahami s provozním zatížením tř. 3 do 200 kg/m2 šířky tř. W06 od 0,6 do 0,9 m, výšky do 10 m</t>
  </si>
  <si>
    <t>https://podminky.urs.cz/item/CS_URS_2022_02/941111111</t>
  </si>
  <si>
    <t>2*3 "W1</t>
  </si>
  <si>
    <t>12,0*8,0 "W2</t>
  </si>
  <si>
    <t>2*3*10+6*3 "W5</t>
  </si>
  <si>
    <t>11</t>
  </si>
  <si>
    <t>941111211</t>
  </si>
  <si>
    <t>Příplatek k lešení řadovému trubkovému lehkému s podlahami š 0,9 m v 10 m za první a ZKD den použití</t>
  </si>
  <si>
    <t>-1037291982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</si>
  <si>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</si>
  <si>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https://podminky.urs.cz/item/CS_URS_2022_02/941111211</t>
  </si>
  <si>
    <t>180*14 'Přepočtené koeficientem množství</t>
  </si>
  <si>
    <t>12</t>
  </si>
  <si>
    <t>941111811</t>
  </si>
  <si>
    <t>Demontáž lešení řadového trubkového lehkého s podlahami zatížení do 200 kg/m2 š od 0,6 do 0,9 m v do 10 m</t>
  </si>
  <si>
    <t>1966477958</t>
  </si>
  <si>
    <t>Demontáž lešení řadového trubkového lehkého pracovního s podlahami s provozním zatížením tř. 3 do 200 kg/m2 šířky tř. W06 od 0,6 do 0,9 m, výšky do 10 m</t>
  </si>
  <si>
    <t>https://podminky.urs.cz/item/CS_URS_2022_02/941111811</t>
  </si>
  <si>
    <t>13</t>
  </si>
  <si>
    <t>949101111</t>
  </si>
  <si>
    <t>Lešení pomocné pro objekty pozemních staveb s lešeňovou podlahou v do 1,9 m zatížení do 150 kg/m2</t>
  </si>
  <si>
    <t>2106906527</t>
  </si>
  <si>
    <t>Lešení pomocné pracovní pro objekty pozemních staveb pro zatížení do 150 kg/m2, o výšce lešeňové podlahy do 1,9 m</t>
  </si>
  <si>
    <t>https://podminky.urs.cz/item/CS_URS_2022_02/949101111</t>
  </si>
  <si>
    <t>pro okna W5</t>
  </si>
  <si>
    <t>4*1,0*3,0</t>
  </si>
  <si>
    <t>14</t>
  </si>
  <si>
    <t>95200000R</t>
  </si>
  <si>
    <t>Úklidové, přípravné a dokončovací práce</t>
  </si>
  <si>
    <t>-402958752</t>
  </si>
  <si>
    <t>P</t>
  </si>
  <si>
    <t xml:space="preserve">Poznámka k položce:_x000D_
Zahrnuje zakrytí podlah a manipulačních ploch a celkový úklid po skončení prací._x000D_
</t>
  </si>
  <si>
    <t>962081141</t>
  </si>
  <si>
    <t>Bourání příček ze skleněných tvárnic tl do 150 mm</t>
  </si>
  <si>
    <t>-1585583805</t>
  </si>
  <si>
    <t>Bourání zdiva příček nebo vybourání otvorů  ze skleněných tvárnic, tl. do 150 mm</t>
  </si>
  <si>
    <t>1,2*1,2*2 "W5</t>
  </si>
  <si>
    <t>16</t>
  </si>
  <si>
    <t>967031132</t>
  </si>
  <si>
    <t>Přisekání rovných ostění v cihelném zdivu na MV nebo MVC</t>
  </si>
  <si>
    <t>-1276672044</t>
  </si>
  <si>
    <t>Přisekání (špicování) plošné nebo rovných ostění zdiva z cihel pálených rovných ostění, bez odstupu, po hrubém vybourání otvorů, na maltu vápennou nebo vápenocementovou</t>
  </si>
  <si>
    <t>https://podminky.urs.cz/item/CS_URS_2022_02/967031132</t>
  </si>
  <si>
    <t>17</t>
  </si>
  <si>
    <t>968062376</t>
  </si>
  <si>
    <t>Vybourání dřevěných rámů oken zdvojených včetně křídel pl do 4 m2</t>
  </si>
  <si>
    <t>-1255652250</t>
  </si>
  <si>
    <t>Vybourání dřevěných rámů oken s křídly, dveřních zárubní, vrat, stěn, ostění nebo obkladů  rámů oken s křídly zdvojených, plochy do 4 m2</t>
  </si>
  <si>
    <t>https://podminky.urs.cz/item/CS_URS_2022_02/968062376</t>
  </si>
  <si>
    <t>PSC</t>
  </si>
  <si>
    <t xml:space="preserve">Poznámka k souboru cen:_x000D_
1. V cenách -2244 až -2747 jsou započteny i náklady na vyvěšení křídel. </t>
  </si>
  <si>
    <t>1,9*2,1*1 "W1</t>
  </si>
  <si>
    <t>3,1*1,7*6  "W2</t>
  </si>
  <si>
    <t>1,5*2,4*8 "W3</t>
  </si>
  <si>
    <t>1,5*2,4*5 "W4</t>
  </si>
  <si>
    <t>1,2*1,2*4 "W5</t>
  </si>
  <si>
    <t>0,9*0,9*2 "W6</t>
  </si>
  <si>
    <t>1,2*1,5*2 "W8</t>
  </si>
  <si>
    <t>1,5*2,4*1 "W9</t>
  </si>
  <si>
    <t>1,2*1,5*1 "W10</t>
  </si>
  <si>
    <t>0,6*0,9*3 "W11</t>
  </si>
  <si>
    <t>1,2*1,5*10 "W12</t>
  </si>
  <si>
    <t>1,2*1,5*1 "W13</t>
  </si>
  <si>
    <t>18</t>
  </si>
  <si>
    <t>96806237R</t>
  </si>
  <si>
    <t>Vybourání dřevěných rámů oken zdvojených včetně křídel pl do 4 m2 - demontáž pro další použití (aby rám i křídla zůstaly nepoškozené - budou předány škole)</t>
  </si>
  <si>
    <t>-811759318</t>
  </si>
  <si>
    <t>1,35*1,45*2 "W7</t>
  </si>
  <si>
    <t>19</t>
  </si>
  <si>
    <t>978059511</t>
  </si>
  <si>
    <t>Odsekání a odebrání obkladů stěn z vnitřních obkládaček plochy do 1 m2</t>
  </si>
  <si>
    <t>-854169553</t>
  </si>
  <si>
    <t>Odsekání obkladů  stěn včetně otlučení podkladní omítky až na zdivo z obkládaček vnitřních, z jakýchkoliv materiálů, plochy do 1 m2</t>
  </si>
  <si>
    <t>https://podminky.urs.cz/item/CS_URS_2022_02/978059511</t>
  </si>
  <si>
    <t>parapety oken - předpoklad</t>
  </si>
  <si>
    <t>997</t>
  </si>
  <si>
    <t>Přesun sutě</t>
  </si>
  <si>
    <t>20</t>
  </si>
  <si>
    <t>997013213</t>
  </si>
  <si>
    <t>Vnitrostaveništní doprava suti a vybouraných hmot pro budovy v do 12 m ručně</t>
  </si>
  <si>
    <t>t</t>
  </si>
  <si>
    <t>1871308408</t>
  </si>
  <si>
    <t>Vnitrostaveništní doprava suti a vybouraných hmot  vodorovně do 50 m svisle ručně pro budovy a haly výšky přes 9 do 12 m</t>
  </si>
  <si>
    <t>https://podminky.urs.cz/item/CS_URS_2022_02/997013213</t>
  </si>
  <si>
    <t xml:space="preserve">Poznámka k souboru cen:_x000D_
1. V cenách -3111 až -3217 jsou započteny i náklady na: a) vodorovnou dopravu na uvedenou vzdálenost, b) svislou dopravu pro uvedenou výšku budovy, c) naložení na vodorovný dopravní prostředek pro odvoz na skládku nebo meziskládku, d) náklady na rozhrnutí a urovnání suti na dopravním prostředku. 2. Jestliže se pro svislý přesun použije shoz nebo zařízení investora (např. výtah v budově), užijí se pro ocenění vodorovné dopravy suti ceny -3111, 3151 a -3211 pro budovy a haly výšky do 6 m. 3. Montáž, demontáž a pronájem shozu se ocení cenami souboru cen 997 01-33 Shoz suti. 4. Ceny -3151 až -3162 lze použít v případě, kdy dochází ke ztížení dopravy suti např. tím, že není možné instalovat jeřáb. </t>
  </si>
  <si>
    <t>997013501</t>
  </si>
  <si>
    <t>Odvoz suti a vybouraných hmot na skládku nebo meziskládku do 1 km se složením</t>
  </si>
  <si>
    <t>-334236759</t>
  </si>
  <si>
    <t>Odvoz suti a vybouraných hmot na skládku nebo meziskládku se složením, na vzdálenost do 1 km</t>
  </si>
  <si>
    <t>https://podminky.urs.cz/item/CS_URS_2022_02/997013501</t>
  </si>
  <si>
    <t>22</t>
  </si>
  <si>
    <t>997013631</t>
  </si>
  <si>
    <t>Poplatek za uložení na skládce (skládkovné) stavebního odpadu směsného kód odpadu 17 09 04</t>
  </si>
  <si>
    <t>563294023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</si>
  <si>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</si>
  <si>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</si>
  <si>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 xml:space="preserve">Poznámka k souboru cen:_x000D_
1. Ceny uvedené v souboru cen je doporučeno upravit podle aktuálních cen místně příslušné skládky odpadů. 2. Uložení odpadů neuvedených v souboru cen se oceňuje individuálně. 3. V cenách je započítán poplatek za ukládaní odpadu dle zákona 185/2001 Sb. 4. Případné drcení stavebního odpadu lze ocenit souborem cen 997 00-60 Drcení stavebního odpadu z katalogu 800-6 Demolice objektů. </t>
  </si>
  <si>
    <t>998</t>
  </si>
  <si>
    <t>Přesun hmot</t>
  </si>
  <si>
    <t>23</t>
  </si>
  <si>
    <t>998018002</t>
  </si>
  <si>
    <t>Přesun hmot ruční pro budovy v do 12 m</t>
  </si>
  <si>
    <t>-1178014624</t>
  </si>
  <si>
    <t>Přesun hmot pro budovy občanské výstavby, bydlení, výrobu a služby  ruční - bez užití mechanizace vodorovná dopravní vzdálenost do 100 m pro budovy s jakoukoliv nosnou konstrukcí výšky přes 6 do 12 m</t>
  </si>
  <si>
    <t>https://podminky.urs.cz/item/CS_URS_2022_02/998018002</t>
  </si>
  <si>
    <t xml:space="preserve">Poznámka k souboru cen:_x000D_
1. Ceny -7001 až -7006 lze použít v případě, kdy dochází ke ztížení přesunu např. tím, že není možné instalovat jeřáb. 2. K cenám -7001 až -7006 lze použít příplatky za zvětšený přesun -1014 až -1019, -2034 až -2039 nebo -2114 až 2119. 3. Jestliže pro svislý přesun používá zařízení investora (např. výtah v budově), užijí se pro ocenění přesunu hmot ceny stanovené pro nejmenší výšku, tj. 6 m. </t>
  </si>
  <si>
    <t>PSV</t>
  </si>
  <si>
    <t>Práce a dodávky PSV</t>
  </si>
  <si>
    <t>764</t>
  </si>
  <si>
    <t>Konstrukce klempířské</t>
  </si>
  <si>
    <t>24</t>
  </si>
  <si>
    <t>764002851</t>
  </si>
  <si>
    <t>Demontáž oplechování parapetů do suti</t>
  </si>
  <si>
    <t>570018833</t>
  </si>
  <si>
    <t>https://podminky.urs.cz/item/CS_URS_2022_02/764002851</t>
  </si>
  <si>
    <t>25</t>
  </si>
  <si>
    <t>76422644R</t>
  </si>
  <si>
    <t>Oplechování parapetů rovných celoplošně lepené z Al plechu rš 280 mm, s plastovými bočnicemi</t>
  </si>
  <si>
    <t>971470203</t>
  </si>
  <si>
    <t>Poznámka k položce:_x000D_
podrobný popis a specifikace dle Tabulky klempířských prvků</t>
  </si>
  <si>
    <t>26</t>
  </si>
  <si>
    <t>76422645R</t>
  </si>
  <si>
    <t>Oplechování parapetů rovných celoplošně lepené z Al plechu rš 310 mm, s plastovými bočnicemi</t>
  </si>
  <si>
    <t>-1407819186</t>
  </si>
  <si>
    <t>27</t>
  </si>
  <si>
    <t>998764202</t>
  </si>
  <si>
    <t>Přesun hmot procentní pro konstrukce klempířské v objektech v do 12 m</t>
  </si>
  <si>
    <t>%</t>
  </si>
  <si>
    <t>1381207836</t>
  </si>
  <si>
    <t>Přesun hmot pro konstrukce klempířské stanovený procentní sazbou (%) z ceny vodorovná dopravní vzdálenost do 50 m v objektech výšky přes 6 do 12 m</t>
  </si>
  <si>
    <t>https://podminky.urs.cz/item/CS_URS_2022_02/998764202</t>
  </si>
  <si>
    <t>766</t>
  </si>
  <si>
    <t>Konstrukce truhlářské</t>
  </si>
  <si>
    <t>28</t>
  </si>
  <si>
    <t>766200001</t>
  </si>
  <si>
    <t xml:space="preserve">W1 - Dodávka a montáž plastové okno pevné a sklopné, zasklení trojsklo Uw=0,95 W/m2K, středové sklo ornamentální CREPI, barva bílá, rozm. 1900 x 2100 mm </t>
  </si>
  <si>
    <t>kus</t>
  </si>
  <si>
    <t>1729467845</t>
  </si>
  <si>
    <t xml:space="preserve">W1 - Dodávka a montáž plastové okno pevné a sklopné, zasklení trojsklo Uw=0,95 W/m2K, středové sklo ornamentální CREPI u sklopné části, barva bílá, rozm. 1900 x 2100 mm </t>
  </si>
  <si>
    <t>Poznámka k položce:_x000D_
podrobné členění a popis dle Tabulky výplní</t>
  </si>
  <si>
    <t>29</t>
  </si>
  <si>
    <t>766200002</t>
  </si>
  <si>
    <t xml:space="preserve">W2 - Dodávka a montáž plastové okno pevné, zasklení trojsklo Uw=0,95 W/m2K, barva bílá, rozm. 1700 x 3100 mm </t>
  </si>
  <si>
    <t>1184505850</t>
  </si>
  <si>
    <t>30</t>
  </si>
  <si>
    <t>766200003</t>
  </si>
  <si>
    <t xml:space="preserve">W3 - Dodávka a montáž plastové okno dvoukřídlé, zasklení trojsklo Uw=0,95 W/m2K, barva bílá, rozm. 1500 x 2400 mm </t>
  </si>
  <si>
    <t>2104974015</t>
  </si>
  <si>
    <t>31</t>
  </si>
  <si>
    <t>766200004</t>
  </si>
  <si>
    <t>W4 - Dodávka a montáž plastové okno dvoukřídlé, zasklení trojsklo Uw=0,95 W/m2K, barva bílá, rozm. 1500 x 2400 mm</t>
  </si>
  <si>
    <t>75837997</t>
  </si>
  <si>
    <t>W4 - odávka a montáž plastové okno dvoukřídlé, zasklení trojsklo Uw=0,95 W/m2K, barva bílá, rozm. 1500 x 2400 mm</t>
  </si>
  <si>
    <t>32</t>
  </si>
  <si>
    <t>766200005</t>
  </si>
  <si>
    <t>W5 - Dodávka a montáž plastové okno jednokřídlé, zasklení trojsklo Uw=0,95 W/m2K, barva bílá, rozm. 1200 x 1200 mm</t>
  </si>
  <si>
    <t>1168646101</t>
  </si>
  <si>
    <t>W5 - dodávka a montáž plastové okno jednokřídlé, zasklení trojsklo Uw=0,95 W/m2K, barva bílá, rozm. 1200 x 1200 mm</t>
  </si>
  <si>
    <t>33</t>
  </si>
  <si>
    <t>766200006</t>
  </si>
  <si>
    <t>W6 - Dodávka a montáž plastové okno jednokřídlé, zasklení trojsklo Uw=0,95 W/m2K, barva bílá, rozm. 900 x 900 mm</t>
  </si>
  <si>
    <t>-124641411</t>
  </si>
  <si>
    <t>W6 - dodávka a montáž plastové okno jednokřídlé, zasklení trojsklo Uw=0,95 W/m2K, barva bílá, rozm. 900 x 900 mm</t>
  </si>
  <si>
    <t>34</t>
  </si>
  <si>
    <t>766200007</t>
  </si>
  <si>
    <t>W7 - Dodávka a montáž plastové okno jednokřídlé, zasklení trojsklo Uw=0,95 W/m2K, barva bílá, rozm. 1350 x 1450 mm</t>
  </si>
  <si>
    <t>-1511403509</t>
  </si>
  <si>
    <t>W7 - dodávka a montáž plastové okno jednokřídlé, zasklení trojsklo Uw=0,95 W/m2K, barva bílá, rozm. 1350 x 1450 mm</t>
  </si>
  <si>
    <t>35</t>
  </si>
  <si>
    <t>766200008</t>
  </si>
  <si>
    <t>W8 - Dodávka a montáž plastové okno jednokřídlé, zasklení trojsklo Uw=0,95 W/m2K, barva bílá, rozm. 1200 x 1500 mm</t>
  </si>
  <si>
    <t>-539020682</t>
  </si>
  <si>
    <t>W8 - dodávka a montáž plastové okno jednokřídlé, zasklení trojsklo Uw=0,95 W/m2K, barva bílá, rozm. 1200 x 1500 mm</t>
  </si>
  <si>
    <t>36</t>
  </si>
  <si>
    <t>766200009</t>
  </si>
  <si>
    <t xml:space="preserve">W9 - Dodávka a montáž plastové okno dvoukřídlé, zasklení trojsklo Uw=0,95 W/m2K, středové sklo ornamentální CREPI, barva bílá, rozm. 1500 x 2400 mm </t>
  </si>
  <si>
    <t>2071317497</t>
  </si>
  <si>
    <t xml:space="preserve">W9 - Dodávka a montáž plastové okno dvoukřídlé, zasklení trojsklo Uw=0,95 W/m2K, středové sklo ornamentální CREPI u sklopné části, barva bílá, rozm. 1500 x 2400 mm </t>
  </si>
  <si>
    <t>37</t>
  </si>
  <si>
    <t>766200010</t>
  </si>
  <si>
    <t xml:space="preserve">W10 - Dodávka a montáž plastové okno dvoukřídlé, zasklení trojsklo Uw=0,95 W/m2K, středové sklo ornamentální CREPI, barva bílá, rozm. 1200 x 1500 mm </t>
  </si>
  <si>
    <t>68053499</t>
  </si>
  <si>
    <t xml:space="preserve">W10 - Dodávka a montáž plastové okno dvoukřídlé, zasklení trojsklo Uw=0,95 W/m2K, středové sklo ornamentální CREP u sklopné částiI, barva bílá, rozm. 1200 x 1500 mm </t>
  </si>
  <si>
    <t>38</t>
  </si>
  <si>
    <t>766200011</t>
  </si>
  <si>
    <t>W11 - dodávka a montáž plastové okno jednokřídlé, zasklení trojsklo Uw=0,95 W/m2K, barva bílá, rozm. 600 x 900 mm</t>
  </si>
  <si>
    <t>-763895757</t>
  </si>
  <si>
    <t>39</t>
  </si>
  <si>
    <t>766200012</t>
  </si>
  <si>
    <t xml:space="preserve">W12 - Dodávka a montáž plastové okno dvoukřídlé, zasklení trojsklo Uw=0,95 W/m2K, středové sklo ornamentální CREPI, barva bílá, rozm. 1200 x 1500 mm </t>
  </si>
  <si>
    <t>1034414900</t>
  </si>
  <si>
    <t xml:space="preserve">W12 - Dodávka a montáž plastové okno dvoukřídlé, zasklení trojsklo Uw=0,95 W/m2K, středové sklo ornamentální CREPI u sklopné části, barva bílá, rozm. 1200 x 1500 mm </t>
  </si>
  <si>
    <t>40</t>
  </si>
  <si>
    <t>766200013</t>
  </si>
  <si>
    <t xml:space="preserve">W13 - Dodávka a montáž plastové okno dvoukřídlé, zasklení trojsklo Uw=0,95 W/m2K, barva bílá, rozm. 1200 x 1500 mm </t>
  </si>
  <si>
    <t>-328507199</t>
  </si>
  <si>
    <t>41</t>
  </si>
  <si>
    <t>766441821</t>
  </si>
  <si>
    <t>Demontáž parapetních desek dřevěných nebo plastových šířky do 30 cm délky přes 1,0 m</t>
  </si>
  <si>
    <t>869166780</t>
  </si>
  <si>
    <t>Demontáž parapetních desek dřevěných nebo plastových šířky do 300 mm délky přes 1 m</t>
  </si>
  <si>
    <t>https://podminky.urs.cz/item/CS_URS_2022_02/766441821</t>
  </si>
  <si>
    <t>1 "W1</t>
  </si>
  <si>
    <t>6 "W2</t>
  </si>
  <si>
    <t>8 "W3</t>
  </si>
  <si>
    <t>3+2 "W4</t>
  </si>
  <si>
    <t>8 "W12</t>
  </si>
  <si>
    <t>1 "W13</t>
  </si>
  <si>
    <t>42</t>
  </si>
  <si>
    <t>766629214</t>
  </si>
  <si>
    <t xml:space="preserve">Příplatek k montáži oken rovné ostění připojovací spára </t>
  </si>
  <si>
    <t>-1693961391</t>
  </si>
  <si>
    <t>Montáž oken dřevěných Příplatek k cenám za tepelnou izolaci mezi ostěním a rámem okna při rovném ostění, připojovací spára tl. do 15 mm, páska</t>
  </si>
  <si>
    <t>https://podminky.urs.cz/item/CS_URS_2022_02/766629214</t>
  </si>
  <si>
    <t xml:space="preserve">Poznámka k souboru cen:_x000D_
1. V cenách montáže oken jsou započteny i náklady na zaměření, vyklínování, horizontální i vertikální vyrovnání okenního rámu, ukotvení a vyplnění spáry mezi rámem a ostěním polyuretanovou pěnou, včetně zednického začištění. 2. Cenami montáže oken otevíravých lze ocenit i montáže oken kyvných a otočných. 3. V cenách 766 62 - 9 . . Příplatek k cenám za tepelnou izolaci mezi ostěním a rámem okna jsou započteny náklady na izolaci vnější i vnitřní. 4. Délka izolace se určuje v metrech délky rámu okna. </t>
  </si>
  <si>
    <t>43</t>
  </si>
  <si>
    <t>766694112</t>
  </si>
  <si>
    <t>Montáž parapetních desek dřevěných nebo plastových šířky do 30 cm délky do 1,6 m</t>
  </si>
  <si>
    <t>1835827560</t>
  </si>
  <si>
    <t>Montáž ostatních truhlářských konstrukcí parapetních desek dřevěných nebo plastových šířky do 300 mm, délky přes 1000 do 1600 mm</t>
  </si>
  <si>
    <t>https://podminky.urs.cz/item/CS_URS_2022_02/766694112</t>
  </si>
  <si>
    <t xml:space="preserve">Poznámka k souboru cen:_x000D_
1. Vcenách 766 69 - 3421 a 3422 jsou započteny i náklady na zaměření zřizovaných otvorů. 2. V cenách 766 69 - 4111 až 4125 jsou započteny i náklady na zaměření, vyklínování, horizontální i vertikální vyrovnání, ukotvení a vyplnění spáry mezi parapetem a ostěním polyuretanovou pěnou, včetně zednického začištění. 3. Cenami -97 . . nelze oceňovat venkovní krycí lišty balkónových dveří; tato montáž se oceňuje cenou -1610. </t>
  </si>
  <si>
    <t>2 "W4</t>
  </si>
  <si>
    <t>2 "W6</t>
  </si>
  <si>
    <t>2"W7</t>
  </si>
  <si>
    <t>3 "W11</t>
  </si>
  <si>
    <t>10 "W12</t>
  </si>
  <si>
    <t>44</t>
  </si>
  <si>
    <t>766694113</t>
  </si>
  <si>
    <t>Montáž parapetních desek dřevěných nebo plastových š do 30 cm dl přes 1,6 do 2,6 m</t>
  </si>
  <si>
    <t>-1086677947</t>
  </si>
  <si>
    <t>Montáž ostatních truhlářských konstrukcí parapetních desek dřevěných nebo plastových šířky do 300 mm, délky přes 1600 do 2600 mm</t>
  </si>
  <si>
    <t>https://podminky.urs.cz/item/CS_URS_2022_02/766694113</t>
  </si>
  <si>
    <t>45</t>
  </si>
  <si>
    <t>M</t>
  </si>
  <si>
    <t>6114008R</t>
  </si>
  <si>
    <t>parapet plastový vnitřní – š 300mm, barva bílá</t>
  </si>
  <si>
    <t>223669507</t>
  </si>
  <si>
    <t>metry parapetů*počet</t>
  </si>
  <si>
    <t>1,9*1 "W1</t>
  </si>
  <si>
    <t>1,7*6 "W2</t>
  </si>
  <si>
    <t>1,5*8 "W3</t>
  </si>
  <si>
    <t>1,5*2 "W4</t>
  </si>
  <si>
    <t>0,9*2 "W6</t>
  </si>
  <si>
    <t>1,35*2"W7</t>
  </si>
  <si>
    <t>0,8*3 "W11</t>
  </si>
  <si>
    <t>1,2*10 "W12</t>
  </si>
  <si>
    <t>1,2*1 "W13</t>
  </si>
  <si>
    <t>46</t>
  </si>
  <si>
    <t>61144019</t>
  </si>
  <si>
    <t>koncovka k parapetu plastovému vnitřnímu 1 pár</t>
  </si>
  <si>
    <t>sada</t>
  </si>
  <si>
    <t>-284155104</t>
  </si>
  <si>
    <t>2 "W7</t>
  </si>
  <si>
    <t>47</t>
  </si>
  <si>
    <t>766694122</t>
  </si>
  <si>
    <t>Montáž parapetních dřevěných nebo plastových šířky přes 30 cm délky do 1,6 m</t>
  </si>
  <si>
    <t>1879482614</t>
  </si>
  <si>
    <t>Montáž ostatních truhlářských konstrukcí parapetních desek dřevěných nebo plastových šířky přes 300 mm, délky přes 1000 do 1600 mm</t>
  </si>
  <si>
    <t>https://podminky.urs.cz/item/CS_URS_2022_02/766694122</t>
  </si>
  <si>
    <t>1 "W9 - š. 400 mm</t>
  </si>
  <si>
    <t xml:space="preserve">1 "W10 - š. 400 mm </t>
  </si>
  <si>
    <t>3 "W4 - š. 500 mm</t>
  </si>
  <si>
    <t>48</t>
  </si>
  <si>
    <t>61140083</t>
  </si>
  <si>
    <t>parapet plastový vnitřní – š 500mm, barva bílá</t>
  </si>
  <si>
    <t>2143888686</t>
  </si>
  <si>
    <t>1,5*3 "W4</t>
  </si>
  <si>
    <t>49</t>
  </si>
  <si>
    <t>61140082</t>
  </si>
  <si>
    <t>parapet plastový vnitřní – š 400mm, barva bílá</t>
  </si>
  <si>
    <t>-518346904</t>
  </si>
  <si>
    <t>1*1,5 "W9 - š. 400 mm</t>
  </si>
  <si>
    <t xml:space="preserve">1*1,2 "W10 - š. 400 mm </t>
  </si>
  <si>
    <t>50</t>
  </si>
  <si>
    <t>1460912778</t>
  </si>
  <si>
    <t>3 "W4</t>
  </si>
  <si>
    <t>51</t>
  </si>
  <si>
    <t>76669420R</t>
  </si>
  <si>
    <t>Příplatek za zvýšenou pracnost parapetů (příprava, opracování vnitřních parapetů) - zaoblené ostění</t>
  </si>
  <si>
    <t>-1729128149</t>
  </si>
  <si>
    <t>Příplatek za zvýšenou pracnost (příprava, opracování) vnitřních parapetů</t>
  </si>
  <si>
    <t>zaoblené ostění</t>
  </si>
  <si>
    <t>5 "W4</t>
  </si>
  <si>
    <t>52</t>
  </si>
  <si>
    <t>767661811</t>
  </si>
  <si>
    <t>Demontáž mříží pevných nebo otevíravých</t>
  </si>
  <si>
    <t>-773403695</t>
  </si>
  <si>
    <t>https://podminky.urs.cz/item/CS_URS_2022_02/767661811</t>
  </si>
  <si>
    <t>2,3*2,5*1 "W1 - venkovní mříž</t>
  </si>
  <si>
    <t>1,6*1,9*1 "W12 sklad - vnitřní mříž</t>
  </si>
  <si>
    <t>1,6*1,9*1 "W13 - vnitřní mříž</t>
  </si>
  <si>
    <t>53</t>
  </si>
  <si>
    <t>998766102</t>
  </si>
  <si>
    <t>Přesun hmot tonážní pro kce truhlářské v objektech v přes 6 do 12 m</t>
  </si>
  <si>
    <t>2062268102</t>
  </si>
  <si>
    <t>Přesun hmot pro konstrukce truhlářské stanovený z hmotnosti přesunovaného materiálu vodorovná dopravní vzdálenost do 50 m v objektech výšky přes 6 do 12 m</t>
  </si>
  <si>
    <t>https://podminky.urs.cz/item/CS_URS_2022_02/998766102</t>
  </si>
  <si>
    <t>54</t>
  </si>
  <si>
    <t>998766181</t>
  </si>
  <si>
    <t>Příplatek k přesunu hmot tonážní 766 prováděný bez použití mechanizace</t>
  </si>
  <si>
    <t>256309719</t>
  </si>
  <si>
    <t>Přesun hmot pro konstrukce truhlářské stanovený z hmotnosti přesunovaného materiálu Příplatek k ceně za přesun prováděný bez použití mechanizace pro jakoukoliv výšku objektu</t>
  </si>
  <si>
    <t>https://podminky.urs.cz/item/CS_URS_2022_02/998766181</t>
  </si>
  <si>
    <t>781</t>
  </si>
  <si>
    <t>Dokončovací práce - obklady</t>
  </si>
  <si>
    <t>55</t>
  </si>
  <si>
    <t>781111011</t>
  </si>
  <si>
    <t>Ometení (oprášení) stěny při přípravě podkladu</t>
  </si>
  <si>
    <t>1093581051</t>
  </si>
  <si>
    <t>Příprava podkladu před provedením obkladu oprášení (ometení) stěny</t>
  </si>
  <si>
    <t>https://podminky.urs.cz/item/CS_URS_2022_02/781111011</t>
  </si>
  <si>
    <t>předpoklad oprav</t>
  </si>
  <si>
    <t>56</t>
  </si>
  <si>
    <t>781121011</t>
  </si>
  <si>
    <t>Nátěr penetrační na stěnu</t>
  </si>
  <si>
    <t>1406575334</t>
  </si>
  <si>
    <t>Příprava podkladu před provedením obkladu nátěr penetrační na stěnu</t>
  </si>
  <si>
    <t>https://podminky.urs.cz/item/CS_URS_2022_02/781121011</t>
  </si>
  <si>
    <t>57</t>
  </si>
  <si>
    <t>781151031</t>
  </si>
  <si>
    <t>Celoplošné vyrovnání podkladu stěrkou tl 3 mm</t>
  </si>
  <si>
    <t>28859875</t>
  </si>
  <si>
    <t>Příprava podkladu před provedením obkladu celoplošné vyrovnání podkladu stěrkou, tloušťky 3 mm</t>
  </si>
  <si>
    <t>https://podminky.urs.cz/item/CS_URS_2022_02/781151031</t>
  </si>
  <si>
    <t>58</t>
  </si>
  <si>
    <t>781474112</t>
  </si>
  <si>
    <t>Montáž obkladů vnitřních keramických hladkých přes 9 do 12 ks/m2 lepených flexibilním lepidlem</t>
  </si>
  <si>
    <t>-1089617181</t>
  </si>
  <si>
    <t>Montáž obkladů vnitřních stěn z dlaždic keramických lepených flexibilním lepidlem maloformátových hladkých přes 9 do 12 ks/m2</t>
  </si>
  <si>
    <t>https://podminky.urs.cz/item/CS_URS_2022_02/781474112</t>
  </si>
  <si>
    <t>59</t>
  </si>
  <si>
    <t>59761026</t>
  </si>
  <si>
    <t>obklad keramický hladký do 12ks/m2</t>
  </si>
  <si>
    <t>132455736</t>
  </si>
  <si>
    <t xml:space="preserve">odhad 10 m2 </t>
  </si>
  <si>
    <t>10*1,1 "Přepočtené koeficientem množství</t>
  </si>
  <si>
    <t>60</t>
  </si>
  <si>
    <t>998781102</t>
  </si>
  <si>
    <t>Přesun hmot tonážní pro obklady keramické v objektech v přes 6 do 12 m</t>
  </si>
  <si>
    <t>-1437634520</t>
  </si>
  <si>
    <t>Přesun hmot pro obklady keramické stanovený z hmotnosti přesunovaného materiálu vodorovná dopravní vzdálenost do 50 m v objektech výšky přes 6 do 12 m</t>
  </si>
  <si>
    <t>https://podminky.urs.cz/item/CS_URS_2022_02/998781102</t>
  </si>
  <si>
    <t>61</t>
  </si>
  <si>
    <t>998781181</t>
  </si>
  <si>
    <t>Příplatek k přesunu hmot tonážní 781 prováděný bez použití mechanizace</t>
  </si>
  <si>
    <t>-733210895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</si>
  <si>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</si>
  <si>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https://podminky.urs.cz/item/CS_URS_2022_02/998781181</t>
  </si>
  <si>
    <t>783</t>
  </si>
  <si>
    <t>Dokončovací práce - nátěry</t>
  </si>
  <si>
    <t>62</t>
  </si>
  <si>
    <t>783801403</t>
  </si>
  <si>
    <t>Oprášení omítek před provedením nátěru</t>
  </si>
  <si>
    <t>919873622</t>
  </si>
  <si>
    <t>Příprava podkladu omítek před provedením nátěru oprášení</t>
  </si>
  <si>
    <t>https://podminky.urs.cz/item/CS_URS_2022_02/783801403</t>
  </si>
  <si>
    <t>(1,5+2,4*2)*3*0,3  "W4</t>
  </si>
  <si>
    <t>63</t>
  </si>
  <si>
    <t>783823133</t>
  </si>
  <si>
    <t>Penetrační silikátový nátěr hladkých, tenkovrstvých zrnitých nebo štukových omítek</t>
  </si>
  <si>
    <t>1911941977</t>
  </si>
  <si>
    <t>Penetrační nátěr omítek hladkých omítek hladkých, zrnitých tenkovrstvých nebo štukových stupně členitosti 1 a 2 silikátový</t>
  </si>
  <si>
    <t>https://podminky.urs.cz/item/CS_URS_2022_02/783823133</t>
  </si>
  <si>
    <t>64</t>
  </si>
  <si>
    <t>783827423</t>
  </si>
  <si>
    <t>Krycí dvojnásobný silikátový nátěr omítek stupně členitosti 1 a 2</t>
  </si>
  <si>
    <t>-1791726423</t>
  </si>
  <si>
    <t>Krycí (ochranný ) nátěr omítek dvojnásobný hladkých omítek hladkých, zrnitých tenkovrstvých nebo štukových stupně členitosti 1 a 2 silikátový</t>
  </si>
  <si>
    <t>https://podminky.urs.cz/item/CS_URS_2022_02/783827423</t>
  </si>
  <si>
    <t>784</t>
  </si>
  <si>
    <t>Dokončovací práce - malby a tapety</t>
  </si>
  <si>
    <t>65</t>
  </si>
  <si>
    <t>784121001</t>
  </si>
  <si>
    <t>Oškrabání malby v mísnostech výšky do 3,80 m</t>
  </si>
  <si>
    <t>649220532</t>
  </si>
  <si>
    <t>Oškrabání malby v místnostech výšky do 3,80 m</t>
  </si>
  <si>
    <t>https://podminky.urs.cz/item/CS_URS_2022_02/784121001</t>
  </si>
  <si>
    <t xml:space="preserve">Poznámka k souboru cen:_x000D_
1. Cenami souboru cen se oceňuje jakýkoli počet současně škrabaných vrstev barvy. </t>
  </si>
  <si>
    <t>66</t>
  </si>
  <si>
    <t>784121011</t>
  </si>
  <si>
    <t>Rozmývání podkladu po oškrabání malby v místnostech výšky do 3,80 m</t>
  </si>
  <si>
    <t>-848145439</t>
  </si>
  <si>
    <t>https://podminky.urs.cz/item/CS_URS_2022_02/784121011</t>
  </si>
  <si>
    <t>67</t>
  </si>
  <si>
    <t>784181101</t>
  </si>
  <si>
    <t>Základní akrylátová jednonásobná penetrace podkladu v místnostech výšky do 3,80m</t>
  </si>
  <si>
    <t>1217906534</t>
  </si>
  <si>
    <t>https://podminky.urs.cz/item/CS_URS_2022_02/784181101</t>
  </si>
  <si>
    <t>68</t>
  </si>
  <si>
    <t>784221101</t>
  </si>
  <si>
    <t>Dvojnásobné bílé malby  ze směsí za sucha dobře otěruvzdorných v místnostech do 3,80 m</t>
  </si>
  <si>
    <t>1350408928</t>
  </si>
  <si>
    <t>https://podminky.urs.cz/item/CS_URS_2022_02/784221101</t>
  </si>
  <si>
    <t>Poznámka k položce:_x000D_
Poznámka k položce: uvažována pouze výmalba ploch okolo oken</t>
  </si>
  <si>
    <t>69</t>
  </si>
  <si>
    <t>784221155</t>
  </si>
  <si>
    <t>Příplatek k cenám 2x maleb za sucha otěruvzdorných za barevnou malbu v odstínu sytém</t>
  </si>
  <si>
    <t>1757002066</t>
  </si>
  <si>
    <t>Malby z malířských směsí otěruvzdorných za sucha Příplatek k cenám dvojnásobných maleb na tónovacích automatech, v odstínu sytém</t>
  </si>
  <si>
    <t>https://podminky.urs.cz/item/CS_URS_2022_02/784221155</t>
  </si>
  <si>
    <t>786</t>
  </si>
  <si>
    <t>Dokončovací práce - čalounické úpravy</t>
  </si>
  <si>
    <t>70</t>
  </si>
  <si>
    <t>786624121</t>
  </si>
  <si>
    <t>Montáž lamelové žaluzie do oken zdvojených kovových otevíravých, sklápěcích a vyklápěcích</t>
  </si>
  <si>
    <t>-1229289867</t>
  </si>
  <si>
    <t>Montáž zastiňujících žaluzií lamelových do oken zdvojených otevíravých, sklápěcích nebo vyklápěcích kovových</t>
  </si>
  <si>
    <t>https://podminky.urs.cz/item/CS_URS_2022_02/786624121</t>
  </si>
  <si>
    <t>71</t>
  </si>
  <si>
    <t>55346200</t>
  </si>
  <si>
    <t>žaluzie horizontální interiérové</t>
  </si>
  <si>
    <t>974192265</t>
  </si>
  <si>
    <t>72</t>
  </si>
  <si>
    <t>998786102</t>
  </si>
  <si>
    <t>Přesun hmot tonážní pro stínění a čalounické úpravy v objektech v přes 6 do 12 m</t>
  </si>
  <si>
    <t>-1606435390</t>
  </si>
  <si>
    <t>Přesun hmot pro stínění a čalounické úpravy stanovený z hmotnosti přesunovaného materiálu vodorovná dopravní vzdálenost do 50 m v objektech výšky (hloubky) přes 6 do 12 m</t>
  </si>
  <si>
    <t>https://podminky.urs.cz/item/CS_URS_2022_02/998786102</t>
  </si>
  <si>
    <t>73</t>
  </si>
  <si>
    <t>998786181</t>
  </si>
  <si>
    <t>Příplatek k přesunu hmot tonážní 786 prováděný bez použití mechanizace</t>
  </si>
  <si>
    <t>853585951</t>
  </si>
  <si>
    <t>Přesun hmot pro stínění a čalounické úpravy stanovený z hmotnosti přesunovaného materiálu Příplatek k cenám za přesun prováděný bez použití mechanizace pro jakoukoliv výšku objektu</t>
  </si>
  <si>
    <t>https://podminky.urs.cz/item/CS_URS_2022_02/998786181</t>
  </si>
  <si>
    <t>220805-2 -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</si>
  <si>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</si>
  <si>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</si>
  <si>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</si>
  <si>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</si>
  <si>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</si>
  <si>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</si>
  <si>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</si>
  <si>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</si>
  <si>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</si>
  <si>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</si>
  <si>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 (dle SoD čl. 2 odst. 2.5.1.)</t>
  </si>
  <si>
    <t>Dokumentace skutečného provedení stavby</t>
  </si>
  <si>
    <t>https://podminky.urs.cz/item/CS_URS_2022_02/013254000</t>
  </si>
  <si>
    <t>VRN3</t>
  </si>
  <si>
    <t>Zařízení staveniště</t>
  </si>
  <si>
    <t>030001000</t>
  </si>
  <si>
    <t>Zařízení staveniště (dle SoD čl. 2 odst. 2.5.2.)</t>
  </si>
  <si>
    <t>soub</t>
  </si>
  <si>
    <t>Základní rozdělení průvodních činností a nákladů zařízení staveniště</t>
  </si>
  <si>
    <t>https://podminky.urs.cz/item/CS_URS_2022_02/030001000</t>
  </si>
  <si>
    <t>Poznámka k položce:_x000D_
Poznámka k položce: vybudování, provoz, odstranění</t>
  </si>
  <si>
    <t>VRN4</t>
  </si>
  <si>
    <t>Inženýrská činnost</t>
  </si>
  <si>
    <t>043203000</t>
  </si>
  <si>
    <t>Fotodokumentace provádění díla (dle SoD čl. 2 odst. 2.5.9.)</t>
  </si>
  <si>
    <t>Fotodokumentace</t>
  </si>
  <si>
    <t>https://podminky.urs.cz/item/CS_URS_2022_02/043203000</t>
  </si>
  <si>
    <t>044002000</t>
  </si>
  <si>
    <t>Revize a zkoušky (dle SoD čl. 2 odst. 2.5.3.)</t>
  </si>
  <si>
    <t>Revize</t>
  </si>
  <si>
    <t>https://podminky.urs.cz/item/CS_URS_2022_02/044002000</t>
  </si>
  <si>
    <t>045203000</t>
  </si>
  <si>
    <t>Kompletační činnost (dle SoD čl. 2 odst. 2.5.4.)</t>
  </si>
  <si>
    <t>Kompletační činnost</t>
  </si>
  <si>
    <t>https://podminky.urs.cz/item/CS_URS_2022_02/045203000</t>
  </si>
  <si>
    <t>045303000</t>
  </si>
  <si>
    <t>Koordinační činnost (dle SoD čl. 2 odst. 2.5.5.)</t>
  </si>
  <si>
    <t>Koordinační činnost</t>
  </si>
  <si>
    <t>https://podminky.urs.cz/item/CS_URS_2022_02/045303000</t>
  </si>
  <si>
    <t>VRN5</t>
  </si>
  <si>
    <t>Finanční náklady</t>
  </si>
  <si>
    <t>051002000</t>
  </si>
  <si>
    <t>Pojištění stavby (dle SoD čl. 2 odst. 2.5.6.)</t>
  </si>
  <si>
    <t>Pojistné</t>
  </si>
  <si>
    <t>https://podminky.urs.cz/item/CS_URS_2022_02/051002000</t>
  </si>
  <si>
    <t>VRN7</t>
  </si>
  <si>
    <t>Provozní vlivy</t>
  </si>
  <si>
    <t>070001000</t>
  </si>
  <si>
    <t>Provozní a územní vlivy (dle SoD čl. 2 odst. 2.5.7.)</t>
  </si>
  <si>
    <t>Základní rozdělení průvodních činností a nákladů provozní vlivy</t>
  </si>
  <si>
    <t>https://podminky.urs.cz/item/CS_URS_2022_02/070001000</t>
  </si>
  <si>
    <t>071002000</t>
  </si>
  <si>
    <t>Provoz dalšího subjektu (dle SoD čl. 2 odst. 2.5.8.)</t>
  </si>
  <si>
    <t>Provoz investora, třetích osob</t>
  </si>
  <si>
    <t>https://podminky.urs.cz/item/CS_URS_2022_02/071002000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</si>
</sst>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41" fillId="0" borderId="22" xfId="0" applyFont="1" applyBorder="1" applyAlignment="1" applyProtection="1">
      <alignment horizontal="center" vertical="center"/>
    </xf>
    <xf numFmtId="49" fontId="41" fillId="0" borderId="22" xfId="0" applyNumberFormat="1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center" vertical="center" wrapText="1"/>
    </xf>
    <xf numFmtId="167" fontId="41" fillId="0" borderId="22" xfId="0" applyNumberFormat="1" applyFont="1" applyBorder="1" applyAlignment="1" applyProtection="1">
      <alignment vertical="center"/>
    </xf>
    <xf numFmtId="4" fontId="41" fillId="2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 applyProtection="1">
      <alignment vertical="center"/>
    </xf>
    <xf numFmtId="0" fontId="42" fillId="0" borderId="3" xfId="0" applyFont="1" applyBorder="1" applyAlignment="1">
      <alignment vertical="center"/>
    </xf>
    <xf numFmtId="0" fontId="41" fillId="2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968062376" TargetMode="External"/><Relationship Id="rId18" Type="http://schemas.openxmlformats.org/officeDocument/2006/relationships/hyperlink" Target="https://podminky.urs.cz/item/CS_URS_2022_02/998018002" TargetMode="External"/><Relationship Id="rId26" Type="http://schemas.openxmlformats.org/officeDocument/2006/relationships/hyperlink" Target="https://podminky.urs.cz/item/CS_URS_2022_02/767661811" TargetMode="External"/><Relationship Id="rId39" Type="http://schemas.openxmlformats.org/officeDocument/2006/relationships/hyperlink" Target="https://podminky.urs.cz/item/CS_URS_2022_02/784121011" TargetMode="External"/><Relationship Id="rId21" Type="http://schemas.openxmlformats.org/officeDocument/2006/relationships/hyperlink" Target="https://podminky.urs.cz/item/CS_URS_2022_02/766441821" TargetMode="External"/><Relationship Id="rId34" Type="http://schemas.openxmlformats.org/officeDocument/2006/relationships/hyperlink" Target="https://podminky.urs.cz/item/CS_URS_2022_02/998781181" TargetMode="External"/><Relationship Id="rId42" Type="http://schemas.openxmlformats.org/officeDocument/2006/relationships/hyperlink" Target="https://podminky.urs.cz/item/CS_URS_2022_02/784221155" TargetMode="External"/><Relationship Id="rId7" Type="http://schemas.openxmlformats.org/officeDocument/2006/relationships/hyperlink" Target="https://podminky.urs.cz/item/CS_URS_2022_02/632450121" TargetMode="External"/><Relationship Id="rId2" Type="http://schemas.openxmlformats.org/officeDocument/2006/relationships/hyperlink" Target="https://podminky.urs.cz/item/CS_URS_2022_02/612311131" TargetMode="External"/><Relationship Id="rId16" Type="http://schemas.openxmlformats.org/officeDocument/2006/relationships/hyperlink" Target="https://podminky.urs.cz/item/CS_URS_2022_02/997013501" TargetMode="External"/><Relationship Id="rId29" Type="http://schemas.openxmlformats.org/officeDocument/2006/relationships/hyperlink" Target="https://podminky.urs.cz/item/CS_URS_2022_02/781111011" TargetMode="External"/><Relationship Id="rId1" Type="http://schemas.openxmlformats.org/officeDocument/2006/relationships/hyperlink" Target="https://podminky.urs.cz/item/CS_URS_2022_02/612131121" TargetMode="External"/><Relationship Id="rId6" Type="http://schemas.openxmlformats.org/officeDocument/2006/relationships/hyperlink" Target="https://podminky.urs.cz/item/CS_URS_2022_02/629135102" TargetMode="External"/><Relationship Id="rId11" Type="http://schemas.openxmlformats.org/officeDocument/2006/relationships/hyperlink" Target="https://podminky.urs.cz/item/CS_URS_2022_02/949101111" TargetMode="External"/><Relationship Id="rId24" Type="http://schemas.openxmlformats.org/officeDocument/2006/relationships/hyperlink" Target="https://podminky.urs.cz/item/CS_URS_2022_02/766694113" TargetMode="External"/><Relationship Id="rId32" Type="http://schemas.openxmlformats.org/officeDocument/2006/relationships/hyperlink" Target="https://podminky.urs.cz/item/CS_URS_2022_02/781474112" TargetMode="External"/><Relationship Id="rId37" Type="http://schemas.openxmlformats.org/officeDocument/2006/relationships/hyperlink" Target="https://podminky.urs.cz/item/CS_URS_2022_02/783827423" TargetMode="External"/><Relationship Id="rId40" Type="http://schemas.openxmlformats.org/officeDocument/2006/relationships/hyperlink" Target="https://podminky.urs.cz/item/CS_URS_2022_02/784181101" TargetMode="External"/><Relationship Id="rId45" Type="http://schemas.openxmlformats.org/officeDocument/2006/relationships/hyperlink" Target="https://podminky.urs.cz/item/CS_URS_2022_02/998786181" TargetMode="External"/><Relationship Id="rId5" Type="http://schemas.openxmlformats.org/officeDocument/2006/relationships/hyperlink" Target="https://podminky.urs.cz/item/CS_URS_2022_02/622321121" TargetMode="External"/><Relationship Id="rId15" Type="http://schemas.openxmlformats.org/officeDocument/2006/relationships/hyperlink" Target="https://podminky.urs.cz/item/CS_URS_2022_02/997013213" TargetMode="External"/><Relationship Id="rId23" Type="http://schemas.openxmlformats.org/officeDocument/2006/relationships/hyperlink" Target="https://podminky.urs.cz/item/CS_URS_2022_02/766694112" TargetMode="External"/><Relationship Id="rId28" Type="http://schemas.openxmlformats.org/officeDocument/2006/relationships/hyperlink" Target="https://podminky.urs.cz/item/CS_URS_2022_02/998766181" TargetMode="External"/><Relationship Id="rId36" Type="http://schemas.openxmlformats.org/officeDocument/2006/relationships/hyperlink" Target="https://podminky.urs.cz/item/CS_URS_2022_02/783823133" TargetMode="External"/><Relationship Id="rId10" Type="http://schemas.openxmlformats.org/officeDocument/2006/relationships/hyperlink" Target="https://podminky.urs.cz/item/CS_URS_2022_02/941111811" TargetMode="External"/><Relationship Id="rId19" Type="http://schemas.openxmlformats.org/officeDocument/2006/relationships/hyperlink" Target="https://podminky.urs.cz/item/CS_URS_2022_02/764002851" TargetMode="External"/><Relationship Id="rId31" Type="http://schemas.openxmlformats.org/officeDocument/2006/relationships/hyperlink" Target="https://podminky.urs.cz/item/CS_URS_2022_02/781151031" TargetMode="External"/><Relationship Id="rId44" Type="http://schemas.openxmlformats.org/officeDocument/2006/relationships/hyperlink" Target="https://podminky.urs.cz/item/CS_URS_2022_02/998786102" TargetMode="External"/><Relationship Id="rId4" Type="http://schemas.openxmlformats.org/officeDocument/2006/relationships/hyperlink" Target="https://podminky.urs.cz/item/CS_URS_2022_02/619995001" TargetMode="External"/><Relationship Id="rId9" Type="http://schemas.openxmlformats.org/officeDocument/2006/relationships/hyperlink" Target="https://podminky.urs.cz/item/CS_URS_2022_02/941111211" TargetMode="External"/><Relationship Id="rId14" Type="http://schemas.openxmlformats.org/officeDocument/2006/relationships/hyperlink" Target="https://podminky.urs.cz/item/CS_URS_2022_02/978059511" TargetMode="External"/><Relationship Id="rId22" Type="http://schemas.openxmlformats.org/officeDocument/2006/relationships/hyperlink" Target="https://podminky.urs.cz/item/CS_URS_2022_02/766629214" TargetMode="External"/><Relationship Id="rId27" Type="http://schemas.openxmlformats.org/officeDocument/2006/relationships/hyperlink" Target="https://podminky.urs.cz/item/CS_URS_2022_02/998766102" TargetMode="External"/><Relationship Id="rId30" Type="http://schemas.openxmlformats.org/officeDocument/2006/relationships/hyperlink" Target="https://podminky.urs.cz/item/CS_URS_2022_02/781121011" TargetMode="External"/><Relationship Id="rId35" Type="http://schemas.openxmlformats.org/officeDocument/2006/relationships/hyperlink" Target="https://podminky.urs.cz/item/CS_URS_2022_02/783801403" TargetMode="External"/><Relationship Id="rId43" Type="http://schemas.openxmlformats.org/officeDocument/2006/relationships/hyperlink" Target="https://podminky.urs.cz/item/CS_URS_2022_02/786624121" TargetMode="External"/><Relationship Id="rId8" Type="http://schemas.openxmlformats.org/officeDocument/2006/relationships/hyperlink" Target="https://podminky.urs.cz/item/CS_URS_2022_02/941111111" TargetMode="External"/><Relationship Id="rId3" Type="http://schemas.openxmlformats.org/officeDocument/2006/relationships/hyperlink" Target="https://podminky.urs.cz/item/CS_URS_2022_02/612325301" TargetMode="External"/><Relationship Id="rId12" Type="http://schemas.openxmlformats.org/officeDocument/2006/relationships/hyperlink" Target="https://podminky.urs.cz/item/CS_URS_2022_02/967031132" TargetMode="External"/><Relationship Id="rId17" Type="http://schemas.openxmlformats.org/officeDocument/2006/relationships/hyperlink" Target="https://podminky.urs.cz/item/CS_URS_2022_02/997013631" TargetMode="External"/><Relationship Id="rId25" Type="http://schemas.openxmlformats.org/officeDocument/2006/relationships/hyperlink" Target="https://podminky.urs.cz/item/CS_URS_2022_02/766694122" TargetMode="External"/><Relationship Id="rId33" Type="http://schemas.openxmlformats.org/officeDocument/2006/relationships/hyperlink" Target="https://podminky.urs.cz/item/CS_URS_2022_02/998781102" TargetMode="External"/><Relationship Id="rId38" Type="http://schemas.openxmlformats.org/officeDocument/2006/relationships/hyperlink" Target="https://podminky.urs.cz/item/CS_URS_2022_02/784121001" TargetMode="External"/><Relationship Id="rId46" Type="http://schemas.openxmlformats.org/officeDocument/2006/relationships/drawing" Target="../drawings/drawing2.xml"/><Relationship Id="rId20" Type="http://schemas.openxmlformats.org/officeDocument/2006/relationships/hyperlink" Target="https://podminky.urs.cz/item/CS_URS_2022_02/998764202" TargetMode="External"/><Relationship Id="rId41" Type="http://schemas.openxmlformats.org/officeDocument/2006/relationships/hyperlink" Target="https://podminky.urs.cz/item/CS_URS_2022_02/7842211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070001000" TargetMode="External"/><Relationship Id="rId3" Type="http://schemas.openxmlformats.org/officeDocument/2006/relationships/hyperlink" Target="https://podminky.urs.cz/item/CS_URS_2022_02/043203000" TargetMode="External"/><Relationship Id="rId7" Type="http://schemas.openxmlformats.org/officeDocument/2006/relationships/hyperlink" Target="https://podminky.urs.cz/item/CS_URS_2022_02/051002000" TargetMode="External"/><Relationship Id="rId2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013254000" TargetMode="External"/><Relationship Id="rId6" Type="http://schemas.openxmlformats.org/officeDocument/2006/relationships/hyperlink" Target="https://podminky.urs.cz/item/CS_URS_2022_02/045303000" TargetMode="External"/><Relationship Id="rId5" Type="http://schemas.openxmlformats.org/officeDocument/2006/relationships/hyperlink" Target="https://podminky.urs.cz/item/CS_URS_2022_02/045203000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2_02/044002000" TargetMode="External"/><Relationship Id="rId9" Type="http://schemas.openxmlformats.org/officeDocument/2006/relationships/hyperlink" Target="https://podminky.urs.cz/item/CS_URS_2022_02/071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AN9" sqref="AN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74" t="s">
        <v>14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P5" s="23"/>
      <c r="AQ5" s="23"/>
      <c r="AR5" s="21"/>
      <c r="BE5" s="27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76" t="s">
        <v>17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P6" s="23"/>
      <c r="AQ6" s="23"/>
      <c r="AR6" s="21"/>
      <c r="BE6" s="272"/>
      <c r="BS6" s="18" t="s">
        <v>18</v>
      </c>
    </row>
    <row r="7" spans="1:74" s="1" customFormat="1" ht="12" customHeight="1">
      <c r="B7" s="22"/>
      <c r="C7" s="23"/>
      <c r="D7" s="30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</v>
      </c>
      <c r="AO7" s="23"/>
      <c r="AP7" s="23"/>
      <c r="AQ7" s="23"/>
      <c r="AR7" s="21"/>
      <c r="BE7" s="272"/>
      <c r="BS7" s="18" t="s">
        <v>21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26">
        <v>44811</v>
      </c>
      <c r="AO8" s="23"/>
      <c r="AP8" s="23"/>
      <c r="AQ8" s="23"/>
      <c r="AR8" s="21"/>
      <c r="BE8" s="272"/>
      <c r="BS8" s="18" t="s">
        <v>25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72"/>
      <c r="BS9" s="18" t="s">
        <v>26</v>
      </c>
    </row>
    <row r="10" spans="1:74" s="1" customFormat="1" ht="12" customHeight="1">
      <c r="B10" s="22"/>
      <c r="C10" s="23"/>
      <c r="D10" s="30" t="s">
        <v>27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28</v>
      </c>
      <c r="AL10" s="23"/>
      <c r="AM10" s="23"/>
      <c r="AN10" s="28" t="s">
        <v>1</v>
      </c>
      <c r="AO10" s="23"/>
      <c r="AP10" s="23"/>
      <c r="AQ10" s="23"/>
      <c r="AR10" s="21"/>
      <c r="BE10" s="272"/>
      <c r="BS10" s="18" t="s">
        <v>18</v>
      </c>
    </row>
    <row r="11" spans="1:74" s="1" customFormat="1" ht="18.399999999999999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30</v>
      </c>
      <c r="AL11" s="23"/>
      <c r="AM11" s="23"/>
      <c r="AN11" s="28" t="s">
        <v>1</v>
      </c>
      <c r="AO11" s="23"/>
      <c r="AP11" s="23"/>
      <c r="AQ11" s="23"/>
      <c r="AR11" s="21"/>
      <c r="BE11" s="272"/>
      <c r="BS11" s="18" t="s">
        <v>18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72"/>
      <c r="BS12" s="18" t="s">
        <v>18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28</v>
      </c>
      <c r="AL13" s="23"/>
      <c r="AM13" s="23"/>
      <c r="AN13" s="32" t="s">
        <v>32</v>
      </c>
      <c r="AO13" s="23"/>
      <c r="AP13" s="23"/>
      <c r="AQ13" s="23"/>
      <c r="AR13" s="21"/>
      <c r="BE13" s="272"/>
      <c r="BS13" s="18" t="s">
        <v>18</v>
      </c>
    </row>
    <row r="14" spans="1:74" ht="12.75">
      <c r="B14" s="22"/>
      <c r="C14" s="23"/>
      <c r="D14" s="23"/>
      <c r="E14" s="277" t="s">
        <v>32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30" t="s">
        <v>30</v>
      </c>
      <c r="AL14" s="23"/>
      <c r="AM14" s="23"/>
      <c r="AN14" s="32" t="s">
        <v>32</v>
      </c>
      <c r="AO14" s="23"/>
      <c r="AP14" s="23"/>
      <c r="AQ14" s="23"/>
      <c r="AR14" s="21"/>
      <c r="BE14" s="272"/>
      <c r="BS14" s="18" t="s">
        <v>18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72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28</v>
      </c>
      <c r="AL16" s="23"/>
      <c r="AM16" s="23"/>
      <c r="AN16" s="28" t="s">
        <v>1</v>
      </c>
      <c r="AO16" s="23"/>
      <c r="AP16" s="23"/>
      <c r="AQ16" s="23"/>
      <c r="AR16" s="21"/>
      <c r="BE16" s="27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30</v>
      </c>
      <c r="AL17" s="23"/>
      <c r="AM17" s="23"/>
      <c r="AN17" s="28" t="s">
        <v>1</v>
      </c>
      <c r="AO17" s="23"/>
      <c r="AP17" s="23"/>
      <c r="AQ17" s="23"/>
      <c r="AR17" s="21"/>
      <c r="BE17" s="272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72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28</v>
      </c>
      <c r="AL19" s="23"/>
      <c r="AM19" s="23"/>
      <c r="AN19" s="28" t="s">
        <v>1</v>
      </c>
      <c r="AO19" s="23"/>
      <c r="AP19" s="23"/>
      <c r="AQ19" s="23"/>
      <c r="AR19" s="21"/>
      <c r="BE19" s="27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30</v>
      </c>
      <c r="AL20" s="23"/>
      <c r="AM20" s="23"/>
      <c r="AN20" s="28" t="s">
        <v>1</v>
      </c>
      <c r="AO20" s="23"/>
      <c r="AP20" s="23"/>
      <c r="AQ20" s="23"/>
      <c r="AR20" s="21"/>
      <c r="BE20" s="272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72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72"/>
    </row>
    <row r="23" spans="1:71" s="1" customFormat="1" ht="16.5" customHeight="1">
      <c r="B23" s="22"/>
      <c r="C23" s="23"/>
      <c r="D23" s="23"/>
      <c r="E23" s="279" t="s">
        <v>1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3"/>
      <c r="AP23" s="23"/>
      <c r="AQ23" s="23"/>
      <c r="AR23" s="21"/>
      <c r="BE23" s="27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7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72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0">
        <f>ROUND(AG94,2)</f>
        <v>0</v>
      </c>
      <c r="AL26" s="281"/>
      <c r="AM26" s="281"/>
      <c r="AN26" s="281"/>
      <c r="AO26" s="281"/>
      <c r="AP26" s="37"/>
      <c r="AQ26" s="37"/>
      <c r="AR26" s="40"/>
      <c r="BE26" s="27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7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82" t="s">
        <v>40</v>
      </c>
      <c r="M28" s="282"/>
      <c r="N28" s="282"/>
      <c r="O28" s="282"/>
      <c r="P28" s="282"/>
      <c r="Q28" s="37"/>
      <c r="R28" s="37"/>
      <c r="S28" s="37"/>
      <c r="T28" s="37"/>
      <c r="U28" s="37"/>
      <c r="V28" s="37"/>
      <c r="W28" s="282" t="s">
        <v>41</v>
      </c>
      <c r="X28" s="282"/>
      <c r="Y28" s="282"/>
      <c r="Z28" s="282"/>
      <c r="AA28" s="282"/>
      <c r="AB28" s="282"/>
      <c r="AC28" s="282"/>
      <c r="AD28" s="282"/>
      <c r="AE28" s="282"/>
      <c r="AF28" s="37"/>
      <c r="AG28" s="37"/>
      <c r="AH28" s="37"/>
      <c r="AI28" s="37"/>
      <c r="AJ28" s="37"/>
      <c r="AK28" s="282" t="s">
        <v>42</v>
      </c>
      <c r="AL28" s="282"/>
      <c r="AM28" s="282"/>
      <c r="AN28" s="282"/>
      <c r="AO28" s="282"/>
      <c r="AP28" s="37"/>
      <c r="AQ28" s="37"/>
      <c r="AR28" s="40"/>
      <c r="BE28" s="272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285">
        <v>0.21</v>
      </c>
      <c r="M29" s="284"/>
      <c r="N29" s="284"/>
      <c r="O29" s="284"/>
      <c r="P29" s="284"/>
      <c r="Q29" s="42"/>
      <c r="R29" s="42"/>
      <c r="S29" s="42"/>
      <c r="T29" s="42"/>
      <c r="U29" s="42"/>
      <c r="V29" s="42"/>
      <c r="W29" s="283">
        <f>ROUND(AZ94, 2)</f>
        <v>0</v>
      </c>
      <c r="X29" s="284"/>
      <c r="Y29" s="284"/>
      <c r="Z29" s="284"/>
      <c r="AA29" s="284"/>
      <c r="AB29" s="284"/>
      <c r="AC29" s="284"/>
      <c r="AD29" s="284"/>
      <c r="AE29" s="284"/>
      <c r="AF29" s="42"/>
      <c r="AG29" s="42"/>
      <c r="AH29" s="42"/>
      <c r="AI29" s="42"/>
      <c r="AJ29" s="42"/>
      <c r="AK29" s="283">
        <f>ROUND(AV94, 2)</f>
        <v>0</v>
      </c>
      <c r="AL29" s="284"/>
      <c r="AM29" s="284"/>
      <c r="AN29" s="284"/>
      <c r="AO29" s="284"/>
      <c r="AP29" s="42"/>
      <c r="AQ29" s="42"/>
      <c r="AR29" s="43"/>
      <c r="BE29" s="273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285">
        <v>0.15</v>
      </c>
      <c r="M30" s="284"/>
      <c r="N30" s="284"/>
      <c r="O30" s="284"/>
      <c r="P30" s="284"/>
      <c r="Q30" s="42"/>
      <c r="R30" s="42"/>
      <c r="S30" s="42"/>
      <c r="T30" s="42"/>
      <c r="U30" s="42"/>
      <c r="V30" s="42"/>
      <c r="W30" s="283">
        <f>ROUND(BA94, 2)</f>
        <v>0</v>
      </c>
      <c r="X30" s="284"/>
      <c r="Y30" s="284"/>
      <c r="Z30" s="284"/>
      <c r="AA30" s="284"/>
      <c r="AB30" s="284"/>
      <c r="AC30" s="284"/>
      <c r="AD30" s="284"/>
      <c r="AE30" s="284"/>
      <c r="AF30" s="42"/>
      <c r="AG30" s="42"/>
      <c r="AH30" s="42"/>
      <c r="AI30" s="42"/>
      <c r="AJ30" s="42"/>
      <c r="AK30" s="283">
        <f>ROUND(AW94, 2)</f>
        <v>0</v>
      </c>
      <c r="AL30" s="284"/>
      <c r="AM30" s="284"/>
      <c r="AN30" s="284"/>
      <c r="AO30" s="284"/>
      <c r="AP30" s="42"/>
      <c r="AQ30" s="42"/>
      <c r="AR30" s="43"/>
      <c r="BE30" s="273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285">
        <v>0.21</v>
      </c>
      <c r="M31" s="284"/>
      <c r="N31" s="284"/>
      <c r="O31" s="284"/>
      <c r="P31" s="284"/>
      <c r="Q31" s="42"/>
      <c r="R31" s="42"/>
      <c r="S31" s="42"/>
      <c r="T31" s="42"/>
      <c r="U31" s="42"/>
      <c r="V31" s="42"/>
      <c r="W31" s="283">
        <f>ROUND(BB94, 2)</f>
        <v>0</v>
      </c>
      <c r="X31" s="284"/>
      <c r="Y31" s="284"/>
      <c r="Z31" s="284"/>
      <c r="AA31" s="284"/>
      <c r="AB31" s="284"/>
      <c r="AC31" s="284"/>
      <c r="AD31" s="284"/>
      <c r="AE31" s="284"/>
      <c r="AF31" s="42"/>
      <c r="AG31" s="42"/>
      <c r="AH31" s="42"/>
      <c r="AI31" s="42"/>
      <c r="AJ31" s="42"/>
      <c r="AK31" s="283">
        <v>0</v>
      </c>
      <c r="AL31" s="284"/>
      <c r="AM31" s="284"/>
      <c r="AN31" s="284"/>
      <c r="AO31" s="284"/>
      <c r="AP31" s="42"/>
      <c r="AQ31" s="42"/>
      <c r="AR31" s="43"/>
      <c r="BE31" s="273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285">
        <v>0.15</v>
      </c>
      <c r="M32" s="284"/>
      <c r="N32" s="284"/>
      <c r="O32" s="284"/>
      <c r="P32" s="284"/>
      <c r="Q32" s="42"/>
      <c r="R32" s="42"/>
      <c r="S32" s="42"/>
      <c r="T32" s="42"/>
      <c r="U32" s="42"/>
      <c r="V32" s="42"/>
      <c r="W32" s="283">
        <f>ROUND(BC94, 2)</f>
        <v>0</v>
      </c>
      <c r="X32" s="284"/>
      <c r="Y32" s="284"/>
      <c r="Z32" s="284"/>
      <c r="AA32" s="284"/>
      <c r="AB32" s="284"/>
      <c r="AC32" s="284"/>
      <c r="AD32" s="284"/>
      <c r="AE32" s="284"/>
      <c r="AF32" s="42"/>
      <c r="AG32" s="42"/>
      <c r="AH32" s="42"/>
      <c r="AI32" s="42"/>
      <c r="AJ32" s="42"/>
      <c r="AK32" s="283">
        <v>0</v>
      </c>
      <c r="AL32" s="284"/>
      <c r="AM32" s="284"/>
      <c r="AN32" s="284"/>
      <c r="AO32" s="284"/>
      <c r="AP32" s="42"/>
      <c r="AQ32" s="42"/>
      <c r="AR32" s="43"/>
      <c r="BE32" s="273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285">
        <v>0</v>
      </c>
      <c r="M33" s="284"/>
      <c r="N33" s="284"/>
      <c r="O33" s="284"/>
      <c r="P33" s="284"/>
      <c r="Q33" s="42"/>
      <c r="R33" s="42"/>
      <c r="S33" s="42"/>
      <c r="T33" s="42"/>
      <c r="U33" s="42"/>
      <c r="V33" s="42"/>
      <c r="W33" s="283">
        <f>ROUND(BD94, 2)</f>
        <v>0</v>
      </c>
      <c r="X33" s="284"/>
      <c r="Y33" s="284"/>
      <c r="Z33" s="284"/>
      <c r="AA33" s="284"/>
      <c r="AB33" s="284"/>
      <c r="AC33" s="284"/>
      <c r="AD33" s="284"/>
      <c r="AE33" s="284"/>
      <c r="AF33" s="42"/>
      <c r="AG33" s="42"/>
      <c r="AH33" s="42"/>
      <c r="AI33" s="42"/>
      <c r="AJ33" s="42"/>
      <c r="AK33" s="283">
        <v>0</v>
      </c>
      <c r="AL33" s="284"/>
      <c r="AM33" s="284"/>
      <c r="AN33" s="284"/>
      <c r="AO33" s="284"/>
      <c r="AP33" s="42"/>
      <c r="AQ33" s="42"/>
      <c r="AR33" s="43"/>
      <c r="BE33" s="27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72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286" t="s">
        <v>51</v>
      </c>
      <c r="Y35" s="287"/>
      <c r="Z35" s="287"/>
      <c r="AA35" s="287"/>
      <c r="AB35" s="287"/>
      <c r="AC35" s="46"/>
      <c r="AD35" s="46"/>
      <c r="AE35" s="46"/>
      <c r="AF35" s="46"/>
      <c r="AG35" s="46"/>
      <c r="AH35" s="46"/>
      <c r="AI35" s="46"/>
      <c r="AJ35" s="46"/>
      <c r="AK35" s="288">
        <f>SUM(AK26:AK33)</f>
        <v>0</v>
      </c>
      <c r="AL35" s="287"/>
      <c r="AM35" s="287"/>
      <c r="AN35" s="287"/>
      <c r="AO35" s="28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54</v>
      </c>
      <c r="AI60" s="39"/>
      <c r="AJ60" s="39"/>
      <c r="AK60" s="39"/>
      <c r="AL60" s="39"/>
      <c r="AM60" s="53" t="s">
        <v>55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54</v>
      </c>
      <c r="AI75" s="39"/>
      <c r="AJ75" s="39"/>
      <c r="AK75" s="39"/>
      <c r="AL75" s="39"/>
      <c r="AM75" s="53" t="s">
        <v>55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220802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90" t="str">
        <f>K6</f>
        <v>ZŠ Partyzánská - výměna oken IV. etapa</v>
      </c>
      <c r="M85" s="291"/>
      <c r="N85" s="291"/>
      <c r="O85" s="291"/>
      <c r="P85" s="291"/>
      <c r="Q85" s="291"/>
      <c r="R85" s="291"/>
      <c r="S85" s="291"/>
      <c r="T85" s="291"/>
      <c r="U85" s="291"/>
      <c r="V85" s="291"/>
      <c r="W85" s="291"/>
      <c r="X85" s="291"/>
      <c r="Y85" s="291"/>
      <c r="Z85" s="291"/>
      <c r="AA85" s="291"/>
      <c r="AB85" s="291"/>
      <c r="AC85" s="291"/>
      <c r="AD85" s="291"/>
      <c r="AE85" s="291"/>
      <c r="AF85" s="291"/>
      <c r="AG85" s="291"/>
      <c r="AH85" s="291"/>
      <c r="AI85" s="291"/>
      <c r="AJ85" s="291"/>
      <c r="AK85" s="291"/>
      <c r="AL85" s="291"/>
      <c r="AM85" s="291"/>
      <c r="AN85" s="291"/>
      <c r="AO85" s="291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22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Česká Lípa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24</v>
      </c>
      <c r="AJ87" s="37"/>
      <c r="AK87" s="37"/>
      <c r="AL87" s="37"/>
      <c r="AM87" s="292">
        <f>IF(AN8= "","",AN8)</f>
        <v>44811</v>
      </c>
      <c r="AN87" s="292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27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Česká Lípa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33</v>
      </c>
      <c r="AJ89" s="37"/>
      <c r="AK89" s="37"/>
      <c r="AL89" s="37"/>
      <c r="AM89" s="293" t="str">
        <f>IF(E17="","",E17)</f>
        <v>Petr Kubiš</v>
      </c>
      <c r="AN89" s="294"/>
      <c r="AO89" s="294"/>
      <c r="AP89" s="294"/>
      <c r="AQ89" s="37"/>
      <c r="AR89" s="40"/>
      <c r="AS89" s="295" t="s">
        <v>59</v>
      </c>
      <c r="AT89" s="29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31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36</v>
      </c>
      <c r="AJ90" s="37"/>
      <c r="AK90" s="37"/>
      <c r="AL90" s="37"/>
      <c r="AM90" s="293" t="str">
        <f>IF(E20="","",E20)</f>
        <v xml:space="preserve"> </v>
      </c>
      <c r="AN90" s="294"/>
      <c r="AO90" s="294"/>
      <c r="AP90" s="294"/>
      <c r="AQ90" s="37"/>
      <c r="AR90" s="40"/>
      <c r="AS90" s="297"/>
      <c r="AT90" s="29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9"/>
      <c r="AT91" s="30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01" t="s">
        <v>60</v>
      </c>
      <c r="D92" s="302"/>
      <c r="E92" s="302"/>
      <c r="F92" s="302"/>
      <c r="G92" s="302"/>
      <c r="H92" s="74"/>
      <c r="I92" s="303" t="s">
        <v>61</v>
      </c>
      <c r="J92" s="302"/>
      <c r="K92" s="302"/>
      <c r="L92" s="302"/>
      <c r="M92" s="302"/>
      <c r="N92" s="302"/>
      <c r="O92" s="302"/>
      <c r="P92" s="302"/>
      <c r="Q92" s="302"/>
      <c r="R92" s="302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  <c r="AF92" s="302"/>
      <c r="AG92" s="304" t="s">
        <v>62</v>
      </c>
      <c r="AH92" s="302"/>
      <c r="AI92" s="302"/>
      <c r="AJ92" s="302"/>
      <c r="AK92" s="302"/>
      <c r="AL92" s="302"/>
      <c r="AM92" s="302"/>
      <c r="AN92" s="303" t="s">
        <v>63</v>
      </c>
      <c r="AO92" s="302"/>
      <c r="AP92" s="305"/>
      <c r="AQ92" s="75" t="s">
        <v>64</v>
      </c>
      <c r="AR92" s="40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3">
        <f>ROUND(AG95,2)</f>
        <v>0</v>
      </c>
      <c r="AH94" s="313"/>
      <c r="AI94" s="313"/>
      <c r="AJ94" s="313"/>
      <c r="AK94" s="313"/>
      <c r="AL94" s="313"/>
      <c r="AM94" s="313"/>
      <c r="AN94" s="314">
        <f>SUM(AG94,AT94)</f>
        <v>0</v>
      </c>
      <c r="AO94" s="314"/>
      <c r="AP94" s="314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</v>
      </c>
    </row>
    <row r="95" spans="1:91" s="7" customFormat="1" ht="16.5" customHeight="1">
      <c r="B95" s="94"/>
      <c r="C95" s="95"/>
      <c r="D95" s="309" t="s">
        <v>14</v>
      </c>
      <c r="E95" s="309"/>
      <c r="F95" s="309"/>
      <c r="G95" s="309"/>
      <c r="H95" s="309"/>
      <c r="I95" s="96"/>
      <c r="J95" s="309" t="s">
        <v>83</v>
      </c>
      <c r="K95" s="309"/>
      <c r="L95" s="309"/>
      <c r="M95" s="309"/>
      <c r="N95" s="309"/>
      <c r="O95" s="309"/>
      <c r="P95" s="309"/>
      <c r="Q95" s="309"/>
      <c r="R95" s="309"/>
      <c r="S95" s="309"/>
      <c r="T95" s="309"/>
      <c r="U95" s="309"/>
      <c r="V95" s="309"/>
      <c r="W95" s="309"/>
      <c r="X95" s="309"/>
      <c r="Y95" s="309"/>
      <c r="Z95" s="309"/>
      <c r="AA95" s="309"/>
      <c r="AB95" s="309"/>
      <c r="AC95" s="309"/>
      <c r="AD95" s="309"/>
      <c r="AE95" s="309"/>
      <c r="AF95" s="309"/>
      <c r="AG95" s="308">
        <f>ROUND(SUM(AG96:AG97),2)</f>
        <v>0</v>
      </c>
      <c r="AH95" s="307"/>
      <c r="AI95" s="307"/>
      <c r="AJ95" s="307"/>
      <c r="AK95" s="307"/>
      <c r="AL95" s="307"/>
      <c r="AM95" s="307"/>
      <c r="AN95" s="306">
        <f>SUM(AG95,AT95)</f>
        <v>0</v>
      </c>
      <c r="AO95" s="307"/>
      <c r="AP95" s="307"/>
      <c r="AQ95" s="97" t="s">
        <v>84</v>
      </c>
      <c r="AR95" s="98"/>
      <c r="AS95" s="99">
        <f>ROUND(SUM(AS96:AS97),2)</f>
        <v>0</v>
      </c>
      <c r="AT95" s="100">
        <f>ROUND(SUM(AV95:AW95),2)</f>
        <v>0</v>
      </c>
      <c r="AU95" s="101">
        <f>ROUND(SUM(AU96:AU97),5)</f>
        <v>0</v>
      </c>
      <c r="AV95" s="100">
        <f>ROUND(AZ95*L29,2)</f>
        <v>0</v>
      </c>
      <c r="AW95" s="100">
        <f>ROUND(BA95*L30,2)</f>
        <v>0</v>
      </c>
      <c r="AX95" s="100">
        <f>ROUND(BB95*L29,2)</f>
        <v>0</v>
      </c>
      <c r="AY95" s="100">
        <f>ROUND(BC95*L30,2)</f>
        <v>0</v>
      </c>
      <c r="AZ95" s="100">
        <f>ROUND(SUM(AZ96:AZ97),2)</f>
        <v>0</v>
      </c>
      <c r="BA95" s="100">
        <f>ROUND(SUM(BA96:BA97),2)</f>
        <v>0</v>
      </c>
      <c r="BB95" s="100">
        <f>ROUND(SUM(BB96:BB97),2)</f>
        <v>0</v>
      </c>
      <c r="BC95" s="100">
        <f>ROUND(SUM(BC96:BC97),2)</f>
        <v>0</v>
      </c>
      <c r="BD95" s="102">
        <f>ROUND(SUM(BD96:BD97),2)</f>
        <v>0</v>
      </c>
      <c r="BS95" s="103" t="s">
        <v>78</v>
      </c>
      <c r="BT95" s="103" t="s">
        <v>21</v>
      </c>
      <c r="BU95" s="103" t="s">
        <v>80</v>
      </c>
      <c r="BV95" s="103" t="s">
        <v>81</v>
      </c>
      <c r="BW95" s="103" t="s">
        <v>85</v>
      </c>
      <c r="BX95" s="103" t="s">
        <v>5</v>
      </c>
      <c r="CL95" s="103" t="s">
        <v>1</v>
      </c>
      <c r="CM95" s="103" t="s">
        <v>86</v>
      </c>
    </row>
    <row r="96" spans="1:91" s="4" customFormat="1" ht="23.25" customHeight="1">
      <c r="A96" s="104" t="s">
        <v>87</v>
      </c>
      <c r="B96" s="59"/>
      <c r="C96" s="105"/>
      <c r="D96" s="105"/>
      <c r="E96" s="312" t="s">
        <v>88</v>
      </c>
      <c r="F96" s="312"/>
      <c r="G96" s="312"/>
      <c r="H96" s="312"/>
      <c r="I96" s="312"/>
      <c r="J96" s="105"/>
      <c r="K96" s="312" t="s">
        <v>17</v>
      </c>
      <c r="L96" s="312"/>
      <c r="M96" s="312"/>
      <c r="N96" s="312"/>
      <c r="O96" s="312"/>
      <c r="P96" s="312"/>
      <c r="Q96" s="312"/>
      <c r="R96" s="312"/>
      <c r="S96" s="312"/>
      <c r="T96" s="312"/>
      <c r="U96" s="312"/>
      <c r="V96" s="312"/>
      <c r="W96" s="312"/>
      <c r="X96" s="312"/>
      <c r="Y96" s="312"/>
      <c r="Z96" s="312"/>
      <c r="AA96" s="312"/>
      <c r="AB96" s="312"/>
      <c r="AC96" s="312"/>
      <c r="AD96" s="312"/>
      <c r="AE96" s="312"/>
      <c r="AF96" s="312"/>
      <c r="AG96" s="310">
        <f>'220805 - ZŠ Partyzánská -...'!J32</f>
        <v>0</v>
      </c>
      <c r="AH96" s="311"/>
      <c r="AI96" s="311"/>
      <c r="AJ96" s="311"/>
      <c r="AK96" s="311"/>
      <c r="AL96" s="311"/>
      <c r="AM96" s="311"/>
      <c r="AN96" s="310">
        <f>SUM(AG96,AT96)</f>
        <v>0</v>
      </c>
      <c r="AO96" s="311"/>
      <c r="AP96" s="311"/>
      <c r="AQ96" s="106" t="s">
        <v>89</v>
      </c>
      <c r="AR96" s="61"/>
      <c r="AS96" s="107">
        <v>0</v>
      </c>
      <c r="AT96" s="108">
        <f>ROUND(SUM(AV96:AW96),2)</f>
        <v>0</v>
      </c>
      <c r="AU96" s="109">
        <f>'220805 - ZŠ Partyzánská -...'!P132</f>
        <v>0</v>
      </c>
      <c r="AV96" s="108">
        <f>'220805 - ZŠ Partyzánská -...'!J35</f>
        <v>0</v>
      </c>
      <c r="AW96" s="108">
        <f>'220805 - ZŠ Partyzánská -...'!J36</f>
        <v>0</v>
      </c>
      <c r="AX96" s="108">
        <f>'220805 - ZŠ Partyzánská -...'!J37</f>
        <v>0</v>
      </c>
      <c r="AY96" s="108">
        <f>'220805 - ZŠ Partyzánská -...'!J38</f>
        <v>0</v>
      </c>
      <c r="AZ96" s="108">
        <f>'220805 - ZŠ Partyzánská -...'!F35</f>
        <v>0</v>
      </c>
      <c r="BA96" s="108">
        <f>'220805 - ZŠ Partyzánská -...'!F36</f>
        <v>0</v>
      </c>
      <c r="BB96" s="108">
        <f>'220805 - ZŠ Partyzánská -...'!F37</f>
        <v>0</v>
      </c>
      <c r="BC96" s="108">
        <f>'220805 - ZŠ Partyzánská -...'!F38</f>
        <v>0</v>
      </c>
      <c r="BD96" s="110">
        <f>'220805 - ZŠ Partyzánská -...'!F39</f>
        <v>0</v>
      </c>
      <c r="BT96" s="111" t="s">
        <v>86</v>
      </c>
      <c r="BV96" s="111" t="s">
        <v>81</v>
      </c>
      <c r="BW96" s="111" t="s">
        <v>90</v>
      </c>
      <c r="BX96" s="111" t="s">
        <v>85</v>
      </c>
      <c r="CL96" s="111" t="s">
        <v>1</v>
      </c>
    </row>
    <row r="97" spans="1:90" s="4" customFormat="1" ht="16.5" customHeight="1">
      <c r="A97" s="104" t="s">
        <v>87</v>
      </c>
      <c r="B97" s="59"/>
      <c r="C97" s="105"/>
      <c r="D97" s="105"/>
      <c r="E97" s="312" t="s">
        <v>91</v>
      </c>
      <c r="F97" s="312"/>
      <c r="G97" s="312"/>
      <c r="H97" s="312"/>
      <c r="I97" s="312"/>
      <c r="J97" s="105"/>
      <c r="K97" s="312" t="s">
        <v>92</v>
      </c>
      <c r="L97" s="312"/>
      <c r="M97" s="312"/>
      <c r="N97" s="312"/>
      <c r="O97" s="312"/>
      <c r="P97" s="312"/>
      <c r="Q97" s="312"/>
      <c r="R97" s="312"/>
      <c r="S97" s="312"/>
      <c r="T97" s="312"/>
      <c r="U97" s="312"/>
      <c r="V97" s="312"/>
      <c r="W97" s="312"/>
      <c r="X97" s="312"/>
      <c r="Y97" s="312"/>
      <c r="Z97" s="312"/>
      <c r="AA97" s="312"/>
      <c r="AB97" s="312"/>
      <c r="AC97" s="312"/>
      <c r="AD97" s="312"/>
      <c r="AE97" s="312"/>
      <c r="AF97" s="312"/>
      <c r="AG97" s="310">
        <f>'220805-2 - VRN'!J32</f>
        <v>0</v>
      </c>
      <c r="AH97" s="311"/>
      <c r="AI97" s="311"/>
      <c r="AJ97" s="311"/>
      <c r="AK97" s="311"/>
      <c r="AL97" s="311"/>
      <c r="AM97" s="311"/>
      <c r="AN97" s="310">
        <f>SUM(AG97,AT97)</f>
        <v>0</v>
      </c>
      <c r="AO97" s="311"/>
      <c r="AP97" s="311"/>
      <c r="AQ97" s="106" t="s">
        <v>89</v>
      </c>
      <c r="AR97" s="61"/>
      <c r="AS97" s="112">
        <v>0</v>
      </c>
      <c r="AT97" s="113">
        <f>ROUND(SUM(AV97:AW97),2)</f>
        <v>0</v>
      </c>
      <c r="AU97" s="114">
        <f>'220805-2 - VRN'!P126</f>
        <v>0</v>
      </c>
      <c r="AV97" s="113">
        <f>'220805-2 - VRN'!J35</f>
        <v>0</v>
      </c>
      <c r="AW97" s="113">
        <f>'220805-2 - VRN'!J36</f>
        <v>0</v>
      </c>
      <c r="AX97" s="113">
        <f>'220805-2 - VRN'!J37</f>
        <v>0</v>
      </c>
      <c r="AY97" s="113">
        <f>'220805-2 - VRN'!J38</f>
        <v>0</v>
      </c>
      <c r="AZ97" s="113">
        <f>'220805-2 - VRN'!F35</f>
        <v>0</v>
      </c>
      <c r="BA97" s="113">
        <f>'220805-2 - VRN'!F36</f>
        <v>0</v>
      </c>
      <c r="BB97" s="113">
        <f>'220805-2 - VRN'!F37</f>
        <v>0</v>
      </c>
      <c r="BC97" s="113">
        <f>'220805-2 - VRN'!F38</f>
        <v>0</v>
      </c>
      <c r="BD97" s="115">
        <f>'220805-2 - VRN'!F39</f>
        <v>0</v>
      </c>
      <c r="BT97" s="111" t="s">
        <v>86</v>
      </c>
      <c r="BV97" s="111" t="s">
        <v>81</v>
      </c>
      <c r="BW97" s="111" t="s">
        <v>93</v>
      </c>
      <c r="BX97" s="111" t="s">
        <v>85</v>
      </c>
      <c r="CL97" s="111" t="s">
        <v>1</v>
      </c>
    </row>
    <row r="98" spans="1:90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90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algorithmName="SHA-512" hashValue="SVrjBwsu5y0wWGV97fX6isgtGpQIJuD+qXoFlSqOijmQyulI+pyEg2xFPBfZCtUg8kX+WQX7nA9Y6W27iSxOMw==" saltValue="HrAd+9H7UNa9L+IymSEG4gNG8PyekfoEtcNQi6150uG9nrZ5VNepw4uM5Ho4Jn58UadpguUUhiI33R9VB+RMFg==" spinCount="100000" sheet="1" objects="1" scenarios="1" formatColumns="0" formatRows="0"/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220805 - ZŠ Partyzánská -...'!C2" display="/" xr:uid="{00000000-0004-0000-0000-000000000000}"/>
    <hyperlink ref="A97" location="'220805-2 - VR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75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8" t="s">
        <v>90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86</v>
      </c>
    </row>
    <row r="4" spans="1:46" s="1" customFormat="1" ht="24.95" customHeight="1">
      <c r="B4" s="21"/>
      <c r="D4" s="118" t="s">
        <v>94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6" t="str">
        <f>'Rekapitulace stavby'!K6</f>
        <v>ZŠ Partyzánská - výměna oken IV. etapa</v>
      </c>
      <c r="F7" s="317"/>
      <c r="G7" s="317"/>
      <c r="H7" s="317"/>
      <c r="L7" s="21"/>
    </row>
    <row r="8" spans="1:46" s="1" customFormat="1" ht="12" customHeight="1">
      <c r="B8" s="21"/>
      <c r="D8" s="120" t="s">
        <v>95</v>
      </c>
      <c r="L8" s="21"/>
    </row>
    <row r="9" spans="1:46" s="2" customFormat="1" ht="16.5" customHeight="1">
      <c r="A9" s="35"/>
      <c r="B9" s="40"/>
      <c r="C9" s="35"/>
      <c r="D9" s="35"/>
      <c r="E9" s="316" t="s">
        <v>96</v>
      </c>
      <c r="F9" s="318"/>
      <c r="G9" s="318"/>
      <c r="H9" s="31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97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9" t="s">
        <v>98</v>
      </c>
      <c r="F11" s="318"/>
      <c r="G11" s="318"/>
      <c r="H11" s="318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19</v>
      </c>
      <c r="E13" s="35"/>
      <c r="F13" s="111" t="s">
        <v>1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>
        <f>'Rekapitulace stavby'!AN8</f>
        <v>44811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27</v>
      </c>
      <c r="E16" s="35"/>
      <c r="F16" s="35"/>
      <c r="G16" s="35"/>
      <c r="H16" s="35"/>
      <c r="I16" s="120" t="s">
        <v>28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stavby'!E11="","",'Rekapitulace stavby'!E11)</f>
        <v>Město Česká Lípa</v>
      </c>
      <c r="F17" s="35"/>
      <c r="G17" s="35"/>
      <c r="H17" s="35"/>
      <c r="I17" s="120" t="s">
        <v>30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28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0" t="str">
        <f>'Rekapitulace stavby'!E14</f>
        <v>Vyplň údaj</v>
      </c>
      <c r="F20" s="321"/>
      <c r="G20" s="321"/>
      <c r="H20" s="321"/>
      <c r="I20" s="120" t="s">
        <v>30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28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34</v>
      </c>
      <c r="F23" s="35"/>
      <c r="G23" s="35"/>
      <c r="H23" s="35"/>
      <c r="I23" s="120" t="s">
        <v>30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36</v>
      </c>
      <c r="E25" s="35"/>
      <c r="F25" s="35"/>
      <c r="G25" s="35"/>
      <c r="H25" s="35"/>
      <c r="I25" s="120" t="s">
        <v>28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0" t="s">
        <v>30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38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2" t="s">
        <v>1</v>
      </c>
      <c r="F29" s="322"/>
      <c r="G29" s="322"/>
      <c r="H29" s="322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35"/>
      <c r="J32" s="127">
        <f>ROUND(J132,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8" t="s">
        <v>40</v>
      </c>
      <c r="J34" s="128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43</v>
      </c>
      <c r="E35" s="120" t="s">
        <v>44</v>
      </c>
      <c r="F35" s="130">
        <f>ROUND((SUM(BE132:BE758)),  2)</f>
        <v>0</v>
      </c>
      <c r="G35" s="35"/>
      <c r="H35" s="35"/>
      <c r="I35" s="131">
        <v>0.21</v>
      </c>
      <c r="J35" s="130">
        <f>ROUND(((SUM(BE132:BE758))*I35),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45</v>
      </c>
      <c r="F36" s="130">
        <f>ROUND((SUM(BF132:BF758)),  2)</f>
        <v>0</v>
      </c>
      <c r="G36" s="35"/>
      <c r="H36" s="35"/>
      <c r="I36" s="131">
        <v>0.15</v>
      </c>
      <c r="J36" s="130">
        <f>ROUND(((SUM(BF132:BF758))*I36),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46</v>
      </c>
      <c r="F37" s="130">
        <f>ROUND((SUM(BG132:BG758)),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47</v>
      </c>
      <c r="F38" s="130">
        <f>ROUND((SUM(BH132:BH758)),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48</v>
      </c>
      <c r="F39" s="130">
        <f>ROUND((SUM(BI132:BI758)),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49</v>
      </c>
      <c r="E41" s="134"/>
      <c r="F41" s="134"/>
      <c r="G41" s="135" t="s">
        <v>50</v>
      </c>
      <c r="H41" s="136" t="s">
        <v>51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99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3" t="str">
        <f>E7</f>
        <v>ZŠ Partyzánská - výměna oken IV. etapa</v>
      </c>
      <c r="F85" s="324"/>
      <c r="G85" s="324"/>
      <c r="H85" s="32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95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3" t="s">
        <v>96</v>
      </c>
      <c r="F87" s="325"/>
      <c r="G87" s="325"/>
      <c r="H87" s="32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97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90" t="str">
        <f>E11</f>
        <v>220805 - ZŠ Partyzánská - výměna oken IV. etapa</v>
      </c>
      <c r="F89" s="325"/>
      <c r="G89" s="325"/>
      <c r="H89" s="32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22</v>
      </c>
      <c r="D91" s="37"/>
      <c r="E91" s="37"/>
      <c r="F91" s="28" t="str">
        <f>F14</f>
        <v>Česká Lípa</v>
      </c>
      <c r="G91" s="37"/>
      <c r="H91" s="37"/>
      <c r="I91" s="30" t="s">
        <v>24</v>
      </c>
      <c r="J91" s="67">
        <f>IF(J14="","",J14)</f>
        <v>44811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27</v>
      </c>
      <c r="D93" s="37"/>
      <c r="E93" s="37"/>
      <c r="F93" s="28" t="str">
        <f>E17</f>
        <v>Město Česká Lípa</v>
      </c>
      <c r="G93" s="37"/>
      <c r="H93" s="37"/>
      <c r="I93" s="30" t="s">
        <v>33</v>
      </c>
      <c r="J93" s="33" t="str">
        <f>E23</f>
        <v>Petr Kubiš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31</v>
      </c>
      <c r="D94" s="37"/>
      <c r="E94" s="37"/>
      <c r="F94" s="28" t="str">
        <f>IF(E20="","",E20)</f>
        <v>Vyplň údaj</v>
      </c>
      <c r="G94" s="37"/>
      <c r="H94" s="37"/>
      <c r="I94" s="30" t="s">
        <v>36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100</v>
      </c>
      <c r="D96" s="151"/>
      <c r="E96" s="151"/>
      <c r="F96" s="151"/>
      <c r="G96" s="151"/>
      <c r="H96" s="151"/>
      <c r="I96" s="151"/>
      <c r="J96" s="152" t="s">
        <v>101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102</v>
      </c>
      <c r="D98" s="37"/>
      <c r="E98" s="37"/>
      <c r="F98" s="37"/>
      <c r="G98" s="37"/>
      <c r="H98" s="37"/>
      <c r="I98" s="37"/>
      <c r="J98" s="85">
        <f>J132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103</v>
      </c>
    </row>
    <row r="99" spans="1:47" s="9" customFormat="1" ht="24.95" customHeight="1">
      <c r="B99" s="154"/>
      <c r="C99" s="155"/>
      <c r="D99" s="156" t="s">
        <v>104</v>
      </c>
      <c r="E99" s="157"/>
      <c r="F99" s="157"/>
      <c r="G99" s="157"/>
      <c r="H99" s="157"/>
      <c r="I99" s="157"/>
      <c r="J99" s="158">
        <f>J133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105</v>
      </c>
      <c r="E100" s="162"/>
      <c r="F100" s="162"/>
      <c r="G100" s="162"/>
      <c r="H100" s="162"/>
      <c r="I100" s="162"/>
      <c r="J100" s="163">
        <f>J134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106</v>
      </c>
      <c r="E101" s="162"/>
      <c r="F101" s="162"/>
      <c r="G101" s="162"/>
      <c r="H101" s="162"/>
      <c r="I101" s="162"/>
      <c r="J101" s="163">
        <f>J258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107</v>
      </c>
      <c r="E102" s="162"/>
      <c r="F102" s="162"/>
      <c r="G102" s="162"/>
      <c r="H102" s="162"/>
      <c r="I102" s="162"/>
      <c r="J102" s="163">
        <f>J328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108</v>
      </c>
      <c r="E103" s="162"/>
      <c r="F103" s="162"/>
      <c r="G103" s="162"/>
      <c r="H103" s="162"/>
      <c r="I103" s="162"/>
      <c r="J103" s="163">
        <f>J340</f>
        <v>0</v>
      </c>
      <c r="K103" s="105"/>
      <c r="L103" s="164"/>
    </row>
    <row r="104" spans="1:47" s="9" customFormat="1" ht="24.95" customHeight="1">
      <c r="B104" s="154"/>
      <c r="C104" s="155"/>
      <c r="D104" s="156" t="s">
        <v>109</v>
      </c>
      <c r="E104" s="157"/>
      <c r="F104" s="157"/>
      <c r="G104" s="157"/>
      <c r="H104" s="157"/>
      <c r="I104" s="157"/>
      <c r="J104" s="158">
        <f>J345</f>
        <v>0</v>
      </c>
      <c r="K104" s="155"/>
      <c r="L104" s="159"/>
    </row>
    <row r="105" spans="1:47" s="10" customFormat="1" ht="19.899999999999999" customHeight="1">
      <c r="B105" s="160"/>
      <c r="C105" s="105"/>
      <c r="D105" s="161" t="s">
        <v>110</v>
      </c>
      <c r="E105" s="162"/>
      <c r="F105" s="162"/>
      <c r="G105" s="162"/>
      <c r="H105" s="162"/>
      <c r="I105" s="162"/>
      <c r="J105" s="163">
        <f>J346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111</v>
      </c>
      <c r="E106" s="162"/>
      <c r="F106" s="162"/>
      <c r="G106" s="162"/>
      <c r="H106" s="162"/>
      <c r="I106" s="162"/>
      <c r="J106" s="163">
        <f>J377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112</v>
      </c>
      <c r="E107" s="162"/>
      <c r="F107" s="162"/>
      <c r="G107" s="162"/>
      <c r="H107" s="162"/>
      <c r="I107" s="162"/>
      <c r="J107" s="163">
        <f>J540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113</v>
      </c>
      <c r="E108" s="162"/>
      <c r="F108" s="162"/>
      <c r="G108" s="162"/>
      <c r="H108" s="162"/>
      <c r="I108" s="162"/>
      <c r="J108" s="163">
        <f>J572</f>
        <v>0</v>
      </c>
      <c r="K108" s="105"/>
      <c r="L108" s="164"/>
    </row>
    <row r="109" spans="1:47" s="10" customFormat="1" ht="19.899999999999999" customHeight="1">
      <c r="B109" s="160"/>
      <c r="C109" s="105"/>
      <c r="D109" s="161" t="s">
        <v>114</v>
      </c>
      <c r="E109" s="162"/>
      <c r="F109" s="162"/>
      <c r="G109" s="162"/>
      <c r="H109" s="162"/>
      <c r="I109" s="162"/>
      <c r="J109" s="163">
        <f>J630</f>
        <v>0</v>
      </c>
      <c r="K109" s="105"/>
      <c r="L109" s="164"/>
    </row>
    <row r="110" spans="1:47" s="10" customFormat="1" ht="19.899999999999999" customHeight="1">
      <c r="B110" s="160"/>
      <c r="C110" s="105"/>
      <c r="D110" s="161" t="s">
        <v>115</v>
      </c>
      <c r="E110" s="162"/>
      <c r="F110" s="162"/>
      <c r="G110" s="162"/>
      <c r="H110" s="162"/>
      <c r="I110" s="162"/>
      <c r="J110" s="163">
        <f>J743</f>
        <v>0</v>
      </c>
      <c r="K110" s="105"/>
      <c r="L110" s="164"/>
    </row>
    <row r="111" spans="1:47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4" t="s">
        <v>116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23" t="str">
        <f>E7</f>
        <v>ZŠ Partyzánská - výměna oken IV. etapa</v>
      </c>
      <c r="F120" s="324"/>
      <c r="G120" s="324"/>
      <c r="H120" s="324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1" customFormat="1" ht="12" customHeight="1">
      <c r="B121" s="22"/>
      <c r="C121" s="30" t="s">
        <v>95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pans="1:31" s="2" customFormat="1" ht="16.5" customHeight="1">
      <c r="A122" s="35"/>
      <c r="B122" s="36"/>
      <c r="C122" s="37"/>
      <c r="D122" s="37"/>
      <c r="E122" s="323" t="s">
        <v>96</v>
      </c>
      <c r="F122" s="325"/>
      <c r="G122" s="325"/>
      <c r="H122" s="325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97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290" t="str">
        <f>E11</f>
        <v>220805 - ZŠ Partyzánská - výměna oken IV. etapa</v>
      </c>
      <c r="F124" s="325"/>
      <c r="G124" s="325"/>
      <c r="H124" s="325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22</v>
      </c>
      <c r="D126" s="37"/>
      <c r="E126" s="37"/>
      <c r="F126" s="28" t="str">
        <f>F14</f>
        <v>Česká Lípa</v>
      </c>
      <c r="G126" s="37"/>
      <c r="H126" s="37"/>
      <c r="I126" s="30" t="s">
        <v>24</v>
      </c>
      <c r="J126" s="67">
        <f>IF(J14="","",J14)</f>
        <v>44811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27</v>
      </c>
      <c r="D128" s="37"/>
      <c r="E128" s="37"/>
      <c r="F128" s="28" t="str">
        <f>E17</f>
        <v>Město Česká Lípa</v>
      </c>
      <c r="G128" s="37"/>
      <c r="H128" s="37"/>
      <c r="I128" s="30" t="s">
        <v>33</v>
      </c>
      <c r="J128" s="33" t="str">
        <f>E23</f>
        <v>Petr Kubiš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2" customHeight="1">
      <c r="A129" s="35"/>
      <c r="B129" s="36"/>
      <c r="C129" s="30" t="s">
        <v>31</v>
      </c>
      <c r="D129" s="37"/>
      <c r="E129" s="37"/>
      <c r="F129" s="28" t="str">
        <f>IF(E20="","",E20)</f>
        <v>Vyplň údaj</v>
      </c>
      <c r="G129" s="37"/>
      <c r="H129" s="37"/>
      <c r="I129" s="30" t="s">
        <v>36</v>
      </c>
      <c r="J129" s="33" t="str">
        <f>E26</f>
        <v xml:space="preserve"> 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0.3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11" customFormat="1" ht="29.25" customHeight="1">
      <c r="A131" s="165"/>
      <c r="B131" s="166"/>
      <c r="C131" s="167" t="s">
        <v>117</v>
      </c>
      <c r="D131" s="168" t="s">
        <v>64</v>
      </c>
      <c r="E131" s="168" t="s">
        <v>60</v>
      </c>
      <c r="F131" s="168" t="s">
        <v>61</v>
      </c>
      <c r="G131" s="168" t="s">
        <v>118</v>
      </c>
      <c r="H131" s="168" t="s">
        <v>119</v>
      </c>
      <c r="I131" s="168" t="s">
        <v>120</v>
      </c>
      <c r="J131" s="168" t="s">
        <v>101</v>
      </c>
      <c r="K131" s="169" t="s">
        <v>121</v>
      </c>
      <c r="L131" s="170"/>
      <c r="M131" s="76" t="s">
        <v>1</v>
      </c>
      <c r="N131" s="77" t="s">
        <v>43</v>
      </c>
      <c r="O131" s="77" t="s">
        <v>122</v>
      </c>
      <c r="P131" s="77" t="s">
        <v>123</v>
      </c>
      <c r="Q131" s="77" t="s">
        <v>124</v>
      </c>
      <c r="R131" s="77" t="s">
        <v>125</v>
      </c>
      <c r="S131" s="77" t="s">
        <v>126</v>
      </c>
      <c r="T131" s="78" t="s">
        <v>127</v>
      </c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</row>
    <row r="132" spans="1:65" s="2" customFormat="1" ht="22.9" customHeight="1">
      <c r="A132" s="35"/>
      <c r="B132" s="36"/>
      <c r="C132" s="83" t="s">
        <v>128</v>
      </c>
      <c r="D132" s="37"/>
      <c r="E132" s="37"/>
      <c r="F132" s="37"/>
      <c r="G132" s="37"/>
      <c r="H132" s="37"/>
      <c r="I132" s="37"/>
      <c r="J132" s="171">
        <f>BK132</f>
        <v>0</v>
      </c>
      <c r="K132" s="37"/>
      <c r="L132" s="40"/>
      <c r="M132" s="79"/>
      <c r="N132" s="172"/>
      <c r="O132" s="80"/>
      <c r="P132" s="173">
        <f>P133+P345</f>
        <v>0</v>
      </c>
      <c r="Q132" s="80"/>
      <c r="R132" s="173">
        <f>R133+R345</f>
        <v>6.2902218729000001</v>
      </c>
      <c r="S132" s="80"/>
      <c r="T132" s="174">
        <f>T133+T345</f>
        <v>5.8829186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78</v>
      </c>
      <c r="AU132" s="18" t="s">
        <v>103</v>
      </c>
      <c r="BK132" s="175">
        <f>BK133+BK345</f>
        <v>0</v>
      </c>
    </row>
    <row r="133" spans="1:65" s="12" customFormat="1" ht="25.9" customHeight="1">
      <c r="B133" s="176"/>
      <c r="C133" s="177"/>
      <c r="D133" s="178" t="s">
        <v>78</v>
      </c>
      <c r="E133" s="179" t="s">
        <v>129</v>
      </c>
      <c r="F133" s="179" t="s">
        <v>130</v>
      </c>
      <c r="G133" s="177"/>
      <c r="H133" s="177"/>
      <c r="I133" s="180"/>
      <c r="J133" s="181">
        <f>BK133</f>
        <v>0</v>
      </c>
      <c r="K133" s="177"/>
      <c r="L133" s="182"/>
      <c r="M133" s="183"/>
      <c r="N133" s="184"/>
      <c r="O133" s="184"/>
      <c r="P133" s="185">
        <f>P134+P258+P328+P340</f>
        <v>0</v>
      </c>
      <c r="Q133" s="184"/>
      <c r="R133" s="185">
        <f>R134+R258+R328+R340</f>
        <v>5.54790312</v>
      </c>
      <c r="S133" s="184"/>
      <c r="T133" s="186">
        <f>T134+T258+T328+T340</f>
        <v>5.3740100000000002</v>
      </c>
      <c r="AR133" s="187" t="s">
        <v>21</v>
      </c>
      <c r="AT133" s="188" t="s">
        <v>78</v>
      </c>
      <c r="AU133" s="188" t="s">
        <v>79</v>
      </c>
      <c r="AY133" s="187" t="s">
        <v>131</v>
      </c>
      <c r="BK133" s="189">
        <f>BK134+BK258+BK328+BK340</f>
        <v>0</v>
      </c>
    </row>
    <row r="134" spans="1:65" s="12" customFormat="1" ht="22.9" customHeight="1">
      <c r="B134" s="176"/>
      <c r="C134" s="177"/>
      <c r="D134" s="178" t="s">
        <v>78</v>
      </c>
      <c r="E134" s="190" t="s">
        <v>132</v>
      </c>
      <c r="F134" s="190" t="s">
        <v>133</v>
      </c>
      <c r="G134" s="177"/>
      <c r="H134" s="177"/>
      <c r="I134" s="180"/>
      <c r="J134" s="191">
        <f>BK134</f>
        <v>0</v>
      </c>
      <c r="K134" s="177"/>
      <c r="L134" s="182"/>
      <c r="M134" s="183"/>
      <c r="N134" s="184"/>
      <c r="O134" s="184"/>
      <c r="P134" s="185">
        <f>SUM(P135:P257)</f>
        <v>0</v>
      </c>
      <c r="Q134" s="184"/>
      <c r="R134" s="185">
        <f>SUM(R135:R257)</f>
        <v>5.5463431200000004</v>
      </c>
      <c r="S134" s="184"/>
      <c r="T134" s="186">
        <f>SUM(T135:T257)</f>
        <v>0</v>
      </c>
      <c r="AR134" s="187" t="s">
        <v>21</v>
      </c>
      <c r="AT134" s="188" t="s">
        <v>78</v>
      </c>
      <c r="AU134" s="188" t="s">
        <v>21</v>
      </c>
      <c r="AY134" s="187" t="s">
        <v>131</v>
      </c>
      <c r="BK134" s="189">
        <f>SUM(BK135:BK257)</f>
        <v>0</v>
      </c>
    </row>
    <row r="135" spans="1:65" s="2" customFormat="1" ht="24.2" customHeight="1">
      <c r="A135" s="35"/>
      <c r="B135" s="36"/>
      <c r="C135" s="192" t="s">
        <v>21</v>
      </c>
      <c r="D135" s="192" t="s">
        <v>134</v>
      </c>
      <c r="E135" s="193" t="s">
        <v>135</v>
      </c>
      <c r="F135" s="194" t="s">
        <v>136</v>
      </c>
      <c r="G135" s="195" t="s">
        <v>137</v>
      </c>
      <c r="H135" s="196">
        <v>88.24</v>
      </c>
      <c r="I135" s="197"/>
      <c r="J135" s="198">
        <f>ROUND(I135*H135,2)</f>
        <v>0</v>
      </c>
      <c r="K135" s="194" t="s">
        <v>138</v>
      </c>
      <c r="L135" s="40"/>
      <c r="M135" s="199" t="s">
        <v>1</v>
      </c>
      <c r="N135" s="200" t="s">
        <v>44</v>
      </c>
      <c r="O135" s="72"/>
      <c r="P135" s="201">
        <f>O135*H135</f>
        <v>0</v>
      </c>
      <c r="Q135" s="201">
        <v>2.63E-4</v>
      </c>
      <c r="R135" s="201">
        <f>Q135*H135</f>
        <v>2.3207119999999998E-2</v>
      </c>
      <c r="S135" s="201">
        <v>0</v>
      </c>
      <c r="T135" s="20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139</v>
      </c>
      <c r="AT135" s="203" t="s">
        <v>134</v>
      </c>
      <c r="AU135" s="203" t="s">
        <v>86</v>
      </c>
      <c r="AY135" s="18" t="s">
        <v>131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8" t="s">
        <v>21</v>
      </c>
      <c r="BK135" s="204">
        <f>ROUND(I135*H135,2)</f>
        <v>0</v>
      </c>
      <c r="BL135" s="18" t="s">
        <v>139</v>
      </c>
      <c r="BM135" s="203" t="s">
        <v>140</v>
      </c>
    </row>
    <row r="136" spans="1:65" s="2" customFormat="1" ht="19.5">
      <c r="A136" s="35"/>
      <c r="B136" s="36"/>
      <c r="C136" s="37"/>
      <c r="D136" s="205" t="s">
        <v>141</v>
      </c>
      <c r="E136" s="37"/>
      <c r="F136" s="206" t="s">
        <v>142</v>
      </c>
      <c r="G136" s="37"/>
      <c r="H136" s="37"/>
      <c r="I136" s="207"/>
      <c r="J136" s="37"/>
      <c r="K136" s="37"/>
      <c r="L136" s="40"/>
      <c r="M136" s="208"/>
      <c r="N136" s="209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141</v>
      </c>
      <c r="AU136" s="18" t="s">
        <v>86</v>
      </c>
    </row>
    <row r="137" spans="1:65" s="2" customFormat="1" ht="11.25">
      <c r="A137" s="35"/>
      <c r="B137" s="36"/>
      <c r="C137" s="37"/>
      <c r="D137" s="210" t="s">
        <v>143</v>
      </c>
      <c r="E137" s="37"/>
      <c r="F137" s="211" t="s">
        <v>144</v>
      </c>
      <c r="G137" s="37"/>
      <c r="H137" s="37"/>
      <c r="I137" s="207"/>
      <c r="J137" s="37"/>
      <c r="K137" s="37"/>
      <c r="L137" s="40"/>
      <c r="M137" s="208"/>
      <c r="N137" s="209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143</v>
      </c>
      <c r="AU137" s="18" t="s">
        <v>86</v>
      </c>
    </row>
    <row r="138" spans="1:65" s="13" customFormat="1" ht="11.25">
      <c r="B138" s="212"/>
      <c r="C138" s="213"/>
      <c r="D138" s="205" t="s">
        <v>145</v>
      </c>
      <c r="E138" s="214" t="s">
        <v>1</v>
      </c>
      <c r="F138" s="215" t="s">
        <v>146</v>
      </c>
      <c r="G138" s="213"/>
      <c r="H138" s="214" t="s">
        <v>1</v>
      </c>
      <c r="I138" s="216"/>
      <c r="J138" s="213"/>
      <c r="K138" s="213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145</v>
      </c>
      <c r="AU138" s="221" t="s">
        <v>86</v>
      </c>
      <c r="AV138" s="13" t="s">
        <v>21</v>
      </c>
      <c r="AW138" s="13" t="s">
        <v>35</v>
      </c>
      <c r="AX138" s="13" t="s">
        <v>79</v>
      </c>
      <c r="AY138" s="221" t="s">
        <v>131</v>
      </c>
    </row>
    <row r="139" spans="1:65" s="13" customFormat="1" ht="11.25">
      <c r="B139" s="212"/>
      <c r="C139" s="213"/>
      <c r="D139" s="205" t="s">
        <v>145</v>
      </c>
      <c r="E139" s="214" t="s">
        <v>1</v>
      </c>
      <c r="F139" s="215" t="s">
        <v>147</v>
      </c>
      <c r="G139" s="213"/>
      <c r="H139" s="214" t="s">
        <v>1</v>
      </c>
      <c r="I139" s="216"/>
      <c r="J139" s="213"/>
      <c r="K139" s="213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145</v>
      </c>
      <c r="AU139" s="221" t="s">
        <v>86</v>
      </c>
      <c r="AV139" s="13" t="s">
        <v>21</v>
      </c>
      <c r="AW139" s="13" t="s">
        <v>35</v>
      </c>
      <c r="AX139" s="13" t="s">
        <v>79</v>
      </c>
      <c r="AY139" s="221" t="s">
        <v>131</v>
      </c>
    </row>
    <row r="140" spans="1:65" s="14" customFormat="1" ht="11.25">
      <c r="B140" s="222"/>
      <c r="C140" s="223"/>
      <c r="D140" s="205" t="s">
        <v>145</v>
      </c>
      <c r="E140" s="224" t="s">
        <v>1</v>
      </c>
      <c r="F140" s="225" t="s">
        <v>148</v>
      </c>
      <c r="G140" s="223"/>
      <c r="H140" s="226">
        <v>1.83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145</v>
      </c>
      <c r="AU140" s="232" t="s">
        <v>86</v>
      </c>
      <c r="AV140" s="14" t="s">
        <v>86</v>
      </c>
      <c r="AW140" s="14" t="s">
        <v>35</v>
      </c>
      <c r="AX140" s="14" t="s">
        <v>79</v>
      </c>
      <c r="AY140" s="232" t="s">
        <v>131</v>
      </c>
    </row>
    <row r="141" spans="1:65" s="14" customFormat="1" ht="11.25">
      <c r="B141" s="222"/>
      <c r="C141" s="223"/>
      <c r="D141" s="205" t="s">
        <v>145</v>
      </c>
      <c r="E141" s="224" t="s">
        <v>1</v>
      </c>
      <c r="F141" s="225" t="s">
        <v>149</v>
      </c>
      <c r="G141" s="223"/>
      <c r="H141" s="226">
        <v>11.7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145</v>
      </c>
      <c r="AU141" s="232" t="s">
        <v>86</v>
      </c>
      <c r="AV141" s="14" t="s">
        <v>86</v>
      </c>
      <c r="AW141" s="14" t="s">
        <v>35</v>
      </c>
      <c r="AX141" s="14" t="s">
        <v>79</v>
      </c>
      <c r="AY141" s="232" t="s">
        <v>131</v>
      </c>
    </row>
    <row r="142" spans="1:65" s="14" customFormat="1" ht="11.25">
      <c r="B142" s="222"/>
      <c r="C142" s="223"/>
      <c r="D142" s="205" t="s">
        <v>145</v>
      </c>
      <c r="E142" s="224" t="s">
        <v>1</v>
      </c>
      <c r="F142" s="225" t="s">
        <v>150</v>
      </c>
      <c r="G142" s="223"/>
      <c r="H142" s="226">
        <v>15.12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145</v>
      </c>
      <c r="AU142" s="232" t="s">
        <v>86</v>
      </c>
      <c r="AV142" s="14" t="s">
        <v>86</v>
      </c>
      <c r="AW142" s="14" t="s">
        <v>35</v>
      </c>
      <c r="AX142" s="14" t="s">
        <v>79</v>
      </c>
      <c r="AY142" s="232" t="s">
        <v>131</v>
      </c>
    </row>
    <row r="143" spans="1:65" s="14" customFormat="1" ht="11.25">
      <c r="B143" s="222"/>
      <c r="C143" s="223"/>
      <c r="D143" s="205" t="s">
        <v>145</v>
      </c>
      <c r="E143" s="224" t="s">
        <v>1</v>
      </c>
      <c r="F143" s="225" t="s">
        <v>151</v>
      </c>
      <c r="G143" s="223"/>
      <c r="H143" s="226">
        <v>3.78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145</v>
      </c>
      <c r="AU143" s="232" t="s">
        <v>86</v>
      </c>
      <c r="AV143" s="14" t="s">
        <v>86</v>
      </c>
      <c r="AW143" s="14" t="s">
        <v>35</v>
      </c>
      <c r="AX143" s="14" t="s">
        <v>79</v>
      </c>
      <c r="AY143" s="232" t="s">
        <v>131</v>
      </c>
    </row>
    <row r="144" spans="1:65" s="14" customFormat="1" ht="11.25">
      <c r="B144" s="222"/>
      <c r="C144" s="223"/>
      <c r="D144" s="205" t="s">
        <v>145</v>
      </c>
      <c r="E144" s="224" t="s">
        <v>1</v>
      </c>
      <c r="F144" s="225" t="s">
        <v>152</v>
      </c>
      <c r="G144" s="223"/>
      <c r="H144" s="226">
        <v>9.4499999999999993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145</v>
      </c>
      <c r="AU144" s="232" t="s">
        <v>86</v>
      </c>
      <c r="AV144" s="14" t="s">
        <v>86</v>
      </c>
      <c r="AW144" s="14" t="s">
        <v>35</v>
      </c>
      <c r="AX144" s="14" t="s">
        <v>79</v>
      </c>
      <c r="AY144" s="232" t="s">
        <v>131</v>
      </c>
    </row>
    <row r="145" spans="1:65" s="14" customFormat="1" ht="11.25">
      <c r="B145" s="222"/>
      <c r="C145" s="223"/>
      <c r="D145" s="205" t="s">
        <v>145</v>
      </c>
      <c r="E145" s="224" t="s">
        <v>1</v>
      </c>
      <c r="F145" s="225" t="s">
        <v>153</v>
      </c>
      <c r="G145" s="223"/>
      <c r="H145" s="226">
        <v>5.76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145</v>
      </c>
      <c r="AU145" s="232" t="s">
        <v>86</v>
      </c>
      <c r="AV145" s="14" t="s">
        <v>86</v>
      </c>
      <c r="AW145" s="14" t="s">
        <v>35</v>
      </c>
      <c r="AX145" s="14" t="s">
        <v>79</v>
      </c>
      <c r="AY145" s="232" t="s">
        <v>131</v>
      </c>
    </row>
    <row r="146" spans="1:65" s="14" customFormat="1" ht="11.25">
      <c r="B146" s="222"/>
      <c r="C146" s="223"/>
      <c r="D146" s="205" t="s">
        <v>145</v>
      </c>
      <c r="E146" s="224" t="s">
        <v>1</v>
      </c>
      <c r="F146" s="225" t="s">
        <v>154</v>
      </c>
      <c r="G146" s="223"/>
      <c r="H146" s="226">
        <v>2.16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145</v>
      </c>
      <c r="AU146" s="232" t="s">
        <v>86</v>
      </c>
      <c r="AV146" s="14" t="s">
        <v>86</v>
      </c>
      <c r="AW146" s="14" t="s">
        <v>35</v>
      </c>
      <c r="AX146" s="14" t="s">
        <v>79</v>
      </c>
      <c r="AY146" s="232" t="s">
        <v>131</v>
      </c>
    </row>
    <row r="147" spans="1:65" s="14" customFormat="1" ht="11.25">
      <c r="B147" s="222"/>
      <c r="C147" s="223"/>
      <c r="D147" s="205" t="s">
        <v>145</v>
      </c>
      <c r="E147" s="224" t="s">
        <v>1</v>
      </c>
      <c r="F147" s="225" t="s">
        <v>155</v>
      </c>
      <c r="G147" s="223"/>
      <c r="H147" s="226">
        <v>3.36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145</v>
      </c>
      <c r="AU147" s="232" t="s">
        <v>86</v>
      </c>
      <c r="AV147" s="14" t="s">
        <v>86</v>
      </c>
      <c r="AW147" s="14" t="s">
        <v>35</v>
      </c>
      <c r="AX147" s="14" t="s">
        <v>79</v>
      </c>
      <c r="AY147" s="232" t="s">
        <v>131</v>
      </c>
    </row>
    <row r="148" spans="1:65" s="14" customFormat="1" ht="11.25">
      <c r="B148" s="222"/>
      <c r="C148" s="223"/>
      <c r="D148" s="205" t="s">
        <v>145</v>
      </c>
      <c r="E148" s="224" t="s">
        <v>1</v>
      </c>
      <c r="F148" s="225" t="s">
        <v>156</v>
      </c>
      <c r="G148" s="223"/>
      <c r="H148" s="226">
        <v>3.24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145</v>
      </c>
      <c r="AU148" s="232" t="s">
        <v>86</v>
      </c>
      <c r="AV148" s="14" t="s">
        <v>86</v>
      </c>
      <c r="AW148" s="14" t="s">
        <v>35</v>
      </c>
      <c r="AX148" s="14" t="s">
        <v>79</v>
      </c>
      <c r="AY148" s="232" t="s">
        <v>131</v>
      </c>
    </row>
    <row r="149" spans="1:65" s="14" customFormat="1" ht="11.25">
      <c r="B149" s="222"/>
      <c r="C149" s="223"/>
      <c r="D149" s="205" t="s">
        <v>145</v>
      </c>
      <c r="E149" s="224" t="s">
        <v>1</v>
      </c>
      <c r="F149" s="225" t="s">
        <v>157</v>
      </c>
      <c r="G149" s="223"/>
      <c r="H149" s="226">
        <v>3.12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145</v>
      </c>
      <c r="AU149" s="232" t="s">
        <v>86</v>
      </c>
      <c r="AV149" s="14" t="s">
        <v>86</v>
      </c>
      <c r="AW149" s="14" t="s">
        <v>35</v>
      </c>
      <c r="AX149" s="14" t="s">
        <v>79</v>
      </c>
      <c r="AY149" s="232" t="s">
        <v>131</v>
      </c>
    </row>
    <row r="150" spans="1:65" s="14" customFormat="1" ht="11.25">
      <c r="B150" s="222"/>
      <c r="C150" s="223"/>
      <c r="D150" s="205" t="s">
        <v>145</v>
      </c>
      <c r="E150" s="224" t="s">
        <v>1</v>
      </c>
      <c r="F150" s="225" t="s">
        <v>158</v>
      </c>
      <c r="G150" s="223"/>
      <c r="H150" s="226">
        <v>2.16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145</v>
      </c>
      <c r="AU150" s="232" t="s">
        <v>86</v>
      </c>
      <c r="AV150" s="14" t="s">
        <v>86</v>
      </c>
      <c r="AW150" s="14" t="s">
        <v>35</v>
      </c>
      <c r="AX150" s="14" t="s">
        <v>79</v>
      </c>
      <c r="AY150" s="232" t="s">
        <v>131</v>
      </c>
    </row>
    <row r="151" spans="1:65" s="14" customFormat="1" ht="11.25">
      <c r="B151" s="222"/>
      <c r="C151" s="223"/>
      <c r="D151" s="205" t="s">
        <v>145</v>
      </c>
      <c r="E151" s="224" t="s">
        <v>1</v>
      </c>
      <c r="F151" s="225" t="s">
        <v>159</v>
      </c>
      <c r="G151" s="223"/>
      <c r="H151" s="226">
        <v>2.7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145</v>
      </c>
      <c r="AU151" s="232" t="s">
        <v>86</v>
      </c>
      <c r="AV151" s="14" t="s">
        <v>86</v>
      </c>
      <c r="AW151" s="14" t="s">
        <v>35</v>
      </c>
      <c r="AX151" s="14" t="s">
        <v>79</v>
      </c>
      <c r="AY151" s="232" t="s">
        <v>131</v>
      </c>
    </row>
    <row r="152" spans="1:65" s="14" customFormat="1" ht="11.25">
      <c r="B152" s="222"/>
      <c r="C152" s="223"/>
      <c r="D152" s="205" t="s">
        <v>145</v>
      </c>
      <c r="E152" s="224" t="s">
        <v>1</v>
      </c>
      <c r="F152" s="225" t="s">
        <v>160</v>
      </c>
      <c r="G152" s="223"/>
      <c r="H152" s="226">
        <v>12.6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145</v>
      </c>
      <c r="AU152" s="232" t="s">
        <v>86</v>
      </c>
      <c r="AV152" s="14" t="s">
        <v>86</v>
      </c>
      <c r="AW152" s="14" t="s">
        <v>35</v>
      </c>
      <c r="AX152" s="14" t="s">
        <v>79</v>
      </c>
      <c r="AY152" s="232" t="s">
        <v>131</v>
      </c>
    </row>
    <row r="153" spans="1:65" s="14" customFormat="1" ht="11.25">
      <c r="B153" s="222"/>
      <c r="C153" s="223"/>
      <c r="D153" s="205" t="s">
        <v>145</v>
      </c>
      <c r="E153" s="224" t="s">
        <v>1</v>
      </c>
      <c r="F153" s="225" t="s">
        <v>161</v>
      </c>
      <c r="G153" s="223"/>
      <c r="H153" s="226">
        <v>1.26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145</v>
      </c>
      <c r="AU153" s="232" t="s">
        <v>86</v>
      </c>
      <c r="AV153" s="14" t="s">
        <v>86</v>
      </c>
      <c r="AW153" s="14" t="s">
        <v>35</v>
      </c>
      <c r="AX153" s="14" t="s">
        <v>79</v>
      </c>
      <c r="AY153" s="232" t="s">
        <v>131</v>
      </c>
    </row>
    <row r="154" spans="1:65" s="15" customFormat="1" ht="11.25">
      <c r="B154" s="233"/>
      <c r="C154" s="234"/>
      <c r="D154" s="205" t="s">
        <v>145</v>
      </c>
      <c r="E154" s="235" t="s">
        <v>1</v>
      </c>
      <c r="F154" s="236" t="s">
        <v>162</v>
      </c>
      <c r="G154" s="234"/>
      <c r="H154" s="237">
        <v>78.239999999999995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145</v>
      </c>
      <c r="AU154" s="243" t="s">
        <v>86</v>
      </c>
      <c r="AV154" s="15" t="s">
        <v>163</v>
      </c>
      <c r="AW154" s="15" t="s">
        <v>35</v>
      </c>
      <c r="AX154" s="15" t="s">
        <v>79</v>
      </c>
      <c r="AY154" s="243" t="s">
        <v>131</v>
      </c>
    </row>
    <row r="155" spans="1:65" s="14" customFormat="1" ht="11.25">
      <c r="B155" s="222"/>
      <c r="C155" s="223"/>
      <c r="D155" s="205" t="s">
        <v>145</v>
      </c>
      <c r="E155" s="224" t="s">
        <v>1</v>
      </c>
      <c r="F155" s="225" t="s">
        <v>164</v>
      </c>
      <c r="G155" s="223"/>
      <c r="H155" s="226">
        <v>10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145</v>
      </c>
      <c r="AU155" s="232" t="s">
        <v>86</v>
      </c>
      <c r="AV155" s="14" t="s">
        <v>86</v>
      </c>
      <c r="AW155" s="14" t="s">
        <v>35</v>
      </c>
      <c r="AX155" s="14" t="s">
        <v>79</v>
      </c>
      <c r="AY155" s="232" t="s">
        <v>131</v>
      </c>
    </row>
    <row r="156" spans="1:65" s="16" customFormat="1" ht="11.25">
      <c r="B156" s="244"/>
      <c r="C156" s="245"/>
      <c r="D156" s="205" t="s">
        <v>145</v>
      </c>
      <c r="E156" s="246" t="s">
        <v>1</v>
      </c>
      <c r="F156" s="247" t="s">
        <v>165</v>
      </c>
      <c r="G156" s="245"/>
      <c r="H156" s="248">
        <v>88.24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145</v>
      </c>
      <c r="AU156" s="254" t="s">
        <v>86</v>
      </c>
      <c r="AV156" s="16" t="s">
        <v>139</v>
      </c>
      <c r="AW156" s="16" t="s">
        <v>35</v>
      </c>
      <c r="AX156" s="16" t="s">
        <v>21</v>
      </c>
      <c r="AY156" s="254" t="s">
        <v>131</v>
      </c>
    </row>
    <row r="157" spans="1:65" s="2" customFormat="1" ht="24.2" customHeight="1">
      <c r="A157" s="35"/>
      <c r="B157" s="36"/>
      <c r="C157" s="192" t="s">
        <v>86</v>
      </c>
      <c r="D157" s="192" t="s">
        <v>134</v>
      </c>
      <c r="E157" s="193" t="s">
        <v>166</v>
      </c>
      <c r="F157" s="194" t="s">
        <v>167</v>
      </c>
      <c r="G157" s="195" t="s">
        <v>137</v>
      </c>
      <c r="H157" s="196">
        <v>87.1</v>
      </c>
      <c r="I157" s="197"/>
      <c r="J157" s="198">
        <f>ROUND(I157*H157,2)</f>
        <v>0</v>
      </c>
      <c r="K157" s="194" t="s">
        <v>138</v>
      </c>
      <c r="L157" s="40"/>
      <c r="M157" s="199" t="s">
        <v>1</v>
      </c>
      <c r="N157" s="200" t="s">
        <v>44</v>
      </c>
      <c r="O157" s="72"/>
      <c r="P157" s="201">
        <f>O157*H157</f>
        <v>0</v>
      </c>
      <c r="Q157" s="201">
        <v>4.0000000000000001E-3</v>
      </c>
      <c r="R157" s="201">
        <f>Q157*H157</f>
        <v>0.34839999999999999</v>
      </c>
      <c r="S157" s="201">
        <v>0</v>
      </c>
      <c r="T157" s="20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3" t="s">
        <v>139</v>
      </c>
      <c r="AT157" s="203" t="s">
        <v>134</v>
      </c>
      <c r="AU157" s="203" t="s">
        <v>86</v>
      </c>
      <c r="AY157" s="18" t="s">
        <v>131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8" t="s">
        <v>21</v>
      </c>
      <c r="BK157" s="204">
        <f>ROUND(I157*H157,2)</f>
        <v>0</v>
      </c>
      <c r="BL157" s="18" t="s">
        <v>139</v>
      </c>
      <c r="BM157" s="203" t="s">
        <v>168</v>
      </c>
    </row>
    <row r="158" spans="1:65" s="2" customFormat="1" ht="19.5">
      <c r="A158" s="35"/>
      <c r="B158" s="36"/>
      <c r="C158" s="37"/>
      <c r="D158" s="205" t="s">
        <v>141</v>
      </c>
      <c r="E158" s="37"/>
      <c r="F158" s="206" t="s">
        <v>169</v>
      </c>
      <c r="G158" s="37"/>
      <c r="H158" s="37"/>
      <c r="I158" s="207"/>
      <c r="J158" s="37"/>
      <c r="K158" s="37"/>
      <c r="L158" s="40"/>
      <c r="M158" s="208"/>
      <c r="N158" s="209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141</v>
      </c>
      <c r="AU158" s="18" t="s">
        <v>86</v>
      </c>
    </row>
    <row r="159" spans="1:65" s="2" customFormat="1" ht="11.25">
      <c r="A159" s="35"/>
      <c r="B159" s="36"/>
      <c r="C159" s="37"/>
      <c r="D159" s="210" t="s">
        <v>143</v>
      </c>
      <c r="E159" s="37"/>
      <c r="F159" s="211" t="s">
        <v>170</v>
      </c>
      <c r="G159" s="37"/>
      <c r="H159" s="37"/>
      <c r="I159" s="207"/>
      <c r="J159" s="37"/>
      <c r="K159" s="37"/>
      <c r="L159" s="40"/>
      <c r="M159" s="208"/>
      <c r="N159" s="20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143</v>
      </c>
      <c r="AU159" s="18" t="s">
        <v>86</v>
      </c>
    </row>
    <row r="160" spans="1:65" s="13" customFormat="1" ht="11.25">
      <c r="B160" s="212"/>
      <c r="C160" s="213"/>
      <c r="D160" s="205" t="s">
        <v>145</v>
      </c>
      <c r="E160" s="214" t="s">
        <v>1</v>
      </c>
      <c r="F160" s="215" t="s">
        <v>146</v>
      </c>
      <c r="G160" s="213"/>
      <c r="H160" s="214" t="s">
        <v>1</v>
      </c>
      <c r="I160" s="216"/>
      <c r="J160" s="213"/>
      <c r="K160" s="213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145</v>
      </c>
      <c r="AU160" s="221" t="s">
        <v>86</v>
      </c>
      <c r="AV160" s="13" t="s">
        <v>21</v>
      </c>
      <c r="AW160" s="13" t="s">
        <v>35</v>
      </c>
      <c r="AX160" s="13" t="s">
        <v>79</v>
      </c>
      <c r="AY160" s="221" t="s">
        <v>131</v>
      </c>
    </row>
    <row r="161" spans="2:51" s="13" customFormat="1" ht="11.25">
      <c r="B161" s="212"/>
      <c r="C161" s="213"/>
      <c r="D161" s="205" t="s">
        <v>145</v>
      </c>
      <c r="E161" s="214" t="s">
        <v>1</v>
      </c>
      <c r="F161" s="215" t="s">
        <v>147</v>
      </c>
      <c r="G161" s="213"/>
      <c r="H161" s="214" t="s">
        <v>1</v>
      </c>
      <c r="I161" s="216"/>
      <c r="J161" s="213"/>
      <c r="K161" s="213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145</v>
      </c>
      <c r="AU161" s="221" t="s">
        <v>86</v>
      </c>
      <c r="AV161" s="13" t="s">
        <v>21</v>
      </c>
      <c r="AW161" s="13" t="s">
        <v>35</v>
      </c>
      <c r="AX161" s="13" t="s">
        <v>79</v>
      </c>
      <c r="AY161" s="221" t="s">
        <v>131</v>
      </c>
    </row>
    <row r="162" spans="2:51" s="14" customFormat="1" ht="11.25">
      <c r="B162" s="222"/>
      <c r="C162" s="223"/>
      <c r="D162" s="205" t="s">
        <v>145</v>
      </c>
      <c r="E162" s="224" t="s">
        <v>1</v>
      </c>
      <c r="F162" s="225" t="s">
        <v>148</v>
      </c>
      <c r="G162" s="223"/>
      <c r="H162" s="226">
        <v>1.83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145</v>
      </c>
      <c r="AU162" s="232" t="s">
        <v>86</v>
      </c>
      <c r="AV162" s="14" t="s">
        <v>86</v>
      </c>
      <c r="AW162" s="14" t="s">
        <v>35</v>
      </c>
      <c r="AX162" s="14" t="s">
        <v>79</v>
      </c>
      <c r="AY162" s="232" t="s">
        <v>131</v>
      </c>
    </row>
    <row r="163" spans="2:51" s="14" customFormat="1" ht="11.25">
      <c r="B163" s="222"/>
      <c r="C163" s="223"/>
      <c r="D163" s="205" t="s">
        <v>145</v>
      </c>
      <c r="E163" s="224" t="s">
        <v>1</v>
      </c>
      <c r="F163" s="225" t="s">
        <v>149</v>
      </c>
      <c r="G163" s="223"/>
      <c r="H163" s="226">
        <v>11.7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145</v>
      </c>
      <c r="AU163" s="232" t="s">
        <v>86</v>
      </c>
      <c r="AV163" s="14" t="s">
        <v>86</v>
      </c>
      <c r="AW163" s="14" t="s">
        <v>35</v>
      </c>
      <c r="AX163" s="14" t="s">
        <v>79</v>
      </c>
      <c r="AY163" s="232" t="s">
        <v>131</v>
      </c>
    </row>
    <row r="164" spans="2:51" s="14" customFormat="1" ht="11.25">
      <c r="B164" s="222"/>
      <c r="C164" s="223"/>
      <c r="D164" s="205" t="s">
        <v>145</v>
      </c>
      <c r="E164" s="224" t="s">
        <v>1</v>
      </c>
      <c r="F164" s="225" t="s">
        <v>150</v>
      </c>
      <c r="G164" s="223"/>
      <c r="H164" s="226">
        <v>15.12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145</v>
      </c>
      <c r="AU164" s="232" t="s">
        <v>86</v>
      </c>
      <c r="AV164" s="14" t="s">
        <v>86</v>
      </c>
      <c r="AW164" s="14" t="s">
        <v>35</v>
      </c>
      <c r="AX164" s="14" t="s">
        <v>79</v>
      </c>
      <c r="AY164" s="232" t="s">
        <v>131</v>
      </c>
    </row>
    <row r="165" spans="2:51" s="14" customFormat="1" ht="11.25">
      <c r="B165" s="222"/>
      <c r="C165" s="223"/>
      <c r="D165" s="205" t="s">
        <v>145</v>
      </c>
      <c r="E165" s="224" t="s">
        <v>1</v>
      </c>
      <c r="F165" s="225" t="s">
        <v>151</v>
      </c>
      <c r="G165" s="223"/>
      <c r="H165" s="226">
        <v>3.78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145</v>
      </c>
      <c r="AU165" s="232" t="s">
        <v>86</v>
      </c>
      <c r="AV165" s="14" t="s">
        <v>86</v>
      </c>
      <c r="AW165" s="14" t="s">
        <v>35</v>
      </c>
      <c r="AX165" s="14" t="s">
        <v>79</v>
      </c>
      <c r="AY165" s="232" t="s">
        <v>131</v>
      </c>
    </row>
    <row r="166" spans="2:51" s="14" customFormat="1" ht="11.25">
      <c r="B166" s="222"/>
      <c r="C166" s="223"/>
      <c r="D166" s="205" t="s">
        <v>145</v>
      </c>
      <c r="E166" s="224" t="s">
        <v>1</v>
      </c>
      <c r="F166" s="225" t="s">
        <v>152</v>
      </c>
      <c r="G166" s="223"/>
      <c r="H166" s="226">
        <v>9.4499999999999993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145</v>
      </c>
      <c r="AU166" s="232" t="s">
        <v>86</v>
      </c>
      <c r="AV166" s="14" t="s">
        <v>86</v>
      </c>
      <c r="AW166" s="14" t="s">
        <v>35</v>
      </c>
      <c r="AX166" s="14" t="s">
        <v>79</v>
      </c>
      <c r="AY166" s="232" t="s">
        <v>131</v>
      </c>
    </row>
    <row r="167" spans="2:51" s="14" customFormat="1" ht="11.25">
      <c r="B167" s="222"/>
      <c r="C167" s="223"/>
      <c r="D167" s="205" t="s">
        <v>145</v>
      </c>
      <c r="E167" s="224" t="s">
        <v>1</v>
      </c>
      <c r="F167" s="225" t="s">
        <v>153</v>
      </c>
      <c r="G167" s="223"/>
      <c r="H167" s="226">
        <v>5.76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145</v>
      </c>
      <c r="AU167" s="232" t="s">
        <v>86</v>
      </c>
      <c r="AV167" s="14" t="s">
        <v>86</v>
      </c>
      <c r="AW167" s="14" t="s">
        <v>35</v>
      </c>
      <c r="AX167" s="14" t="s">
        <v>79</v>
      </c>
      <c r="AY167" s="232" t="s">
        <v>131</v>
      </c>
    </row>
    <row r="168" spans="2:51" s="14" customFormat="1" ht="11.25">
      <c r="B168" s="222"/>
      <c r="C168" s="223"/>
      <c r="D168" s="205" t="s">
        <v>145</v>
      </c>
      <c r="E168" s="224" t="s">
        <v>1</v>
      </c>
      <c r="F168" s="225" t="s">
        <v>171</v>
      </c>
      <c r="G168" s="223"/>
      <c r="H168" s="226">
        <v>1.62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145</v>
      </c>
      <c r="AU168" s="232" t="s">
        <v>86</v>
      </c>
      <c r="AV168" s="14" t="s">
        <v>86</v>
      </c>
      <c r="AW168" s="14" t="s">
        <v>35</v>
      </c>
      <c r="AX168" s="14" t="s">
        <v>79</v>
      </c>
      <c r="AY168" s="232" t="s">
        <v>131</v>
      </c>
    </row>
    <row r="169" spans="2:51" s="14" customFormat="1" ht="11.25">
      <c r="B169" s="222"/>
      <c r="C169" s="223"/>
      <c r="D169" s="205" t="s">
        <v>145</v>
      </c>
      <c r="E169" s="224" t="s">
        <v>1</v>
      </c>
      <c r="F169" s="225" t="s">
        <v>155</v>
      </c>
      <c r="G169" s="223"/>
      <c r="H169" s="226">
        <v>3.36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145</v>
      </c>
      <c r="AU169" s="232" t="s">
        <v>86</v>
      </c>
      <c r="AV169" s="14" t="s">
        <v>86</v>
      </c>
      <c r="AW169" s="14" t="s">
        <v>35</v>
      </c>
      <c r="AX169" s="14" t="s">
        <v>79</v>
      </c>
      <c r="AY169" s="232" t="s">
        <v>131</v>
      </c>
    </row>
    <row r="170" spans="2:51" s="14" customFormat="1" ht="11.25">
      <c r="B170" s="222"/>
      <c r="C170" s="223"/>
      <c r="D170" s="205" t="s">
        <v>145</v>
      </c>
      <c r="E170" s="224" t="s">
        <v>1</v>
      </c>
      <c r="F170" s="225" t="s">
        <v>156</v>
      </c>
      <c r="G170" s="223"/>
      <c r="H170" s="226">
        <v>3.24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145</v>
      </c>
      <c r="AU170" s="232" t="s">
        <v>86</v>
      </c>
      <c r="AV170" s="14" t="s">
        <v>86</v>
      </c>
      <c r="AW170" s="14" t="s">
        <v>35</v>
      </c>
      <c r="AX170" s="14" t="s">
        <v>79</v>
      </c>
      <c r="AY170" s="232" t="s">
        <v>131</v>
      </c>
    </row>
    <row r="171" spans="2:51" s="14" customFormat="1" ht="11.25">
      <c r="B171" s="222"/>
      <c r="C171" s="223"/>
      <c r="D171" s="205" t="s">
        <v>145</v>
      </c>
      <c r="E171" s="224" t="s">
        <v>1</v>
      </c>
      <c r="F171" s="225" t="s">
        <v>172</v>
      </c>
      <c r="G171" s="223"/>
      <c r="H171" s="226">
        <v>2.52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145</v>
      </c>
      <c r="AU171" s="232" t="s">
        <v>86</v>
      </c>
      <c r="AV171" s="14" t="s">
        <v>86</v>
      </c>
      <c r="AW171" s="14" t="s">
        <v>35</v>
      </c>
      <c r="AX171" s="14" t="s">
        <v>79</v>
      </c>
      <c r="AY171" s="232" t="s">
        <v>131</v>
      </c>
    </row>
    <row r="172" spans="2:51" s="14" customFormat="1" ht="11.25">
      <c r="B172" s="222"/>
      <c r="C172" s="223"/>
      <c r="D172" s="205" t="s">
        <v>145</v>
      </c>
      <c r="E172" s="224" t="s">
        <v>1</v>
      </c>
      <c r="F172" s="225" t="s">
        <v>158</v>
      </c>
      <c r="G172" s="223"/>
      <c r="H172" s="226">
        <v>2.16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145</v>
      </c>
      <c r="AU172" s="232" t="s">
        <v>86</v>
      </c>
      <c r="AV172" s="14" t="s">
        <v>86</v>
      </c>
      <c r="AW172" s="14" t="s">
        <v>35</v>
      </c>
      <c r="AX172" s="14" t="s">
        <v>79</v>
      </c>
      <c r="AY172" s="232" t="s">
        <v>131</v>
      </c>
    </row>
    <row r="173" spans="2:51" s="14" customFormat="1" ht="11.25">
      <c r="B173" s="222"/>
      <c r="C173" s="223"/>
      <c r="D173" s="205" t="s">
        <v>145</v>
      </c>
      <c r="E173" s="224" t="s">
        <v>1</v>
      </c>
      <c r="F173" s="225" t="s">
        <v>159</v>
      </c>
      <c r="G173" s="223"/>
      <c r="H173" s="226">
        <v>2.7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145</v>
      </c>
      <c r="AU173" s="232" t="s">
        <v>86</v>
      </c>
      <c r="AV173" s="14" t="s">
        <v>86</v>
      </c>
      <c r="AW173" s="14" t="s">
        <v>35</v>
      </c>
      <c r="AX173" s="14" t="s">
        <v>79</v>
      </c>
      <c r="AY173" s="232" t="s">
        <v>131</v>
      </c>
    </row>
    <row r="174" spans="2:51" s="14" customFormat="1" ht="11.25">
      <c r="B174" s="222"/>
      <c r="C174" s="223"/>
      <c r="D174" s="205" t="s">
        <v>145</v>
      </c>
      <c r="E174" s="224" t="s">
        <v>1</v>
      </c>
      <c r="F174" s="225" t="s">
        <v>160</v>
      </c>
      <c r="G174" s="223"/>
      <c r="H174" s="226">
        <v>12.6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145</v>
      </c>
      <c r="AU174" s="232" t="s">
        <v>86</v>
      </c>
      <c r="AV174" s="14" t="s">
        <v>86</v>
      </c>
      <c r="AW174" s="14" t="s">
        <v>35</v>
      </c>
      <c r="AX174" s="14" t="s">
        <v>79</v>
      </c>
      <c r="AY174" s="232" t="s">
        <v>131</v>
      </c>
    </row>
    <row r="175" spans="2:51" s="14" customFormat="1" ht="11.25">
      <c r="B175" s="222"/>
      <c r="C175" s="223"/>
      <c r="D175" s="205" t="s">
        <v>145</v>
      </c>
      <c r="E175" s="224" t="s">
        <v>1</v>
      </c>
      <c r="F175" s="225" t="s">
        <v>161</v>
      </c>
      <c r="G175" s="223"/>
      <c r="H175" s="226">
        <v>1.26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145</v>
      </c>
      <c r="AU175" s="232" t="s">
        <v>86</v>
      </c>
      <c r="AV175" s="14" t="s">
        <v>86</v>
      </c>
      <c r="AW175" s="14" t="s">
        <v>35</v>
      </c>
      <c r="AX175" s="14" t="s">
        <v>79</v>
      </c>
      <c r="AY175" s="232" t="s">
        <v>131</v>
      </c>
    </row>
    <row r="176" spans="2:51" s="15" customFormat="1" ht="11.25">
      <c r="B176" s="233"/>
      <c r="C176" s="234"/>
      <c r="D176" s="205" t="s">
        <v>145</v>
      </c>
      <c r="E176" s="235" t="s">
        <v>1</v>
      </c>
      <c r="F176" s="236" t="s">
        <v>162</v>
      </c>
      <c r="G176" s="234"/>
      <c r="H176" s="237">
        <v>77.099999999999994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145</v>
      </c>
      <c r="AU176" s="243" t="s">
        <v>86</v>
      </c>
      <c r="AV176" s="15" t="s">
        <v>163</v>
      </c>
      <c r="AW176" s="15" t="s">
        <v>35</v>
      </c>
      <c r="AX176" s="15" t="s">
        <v>79</v>
      </c>
      <c r="AY176" s="243" t="s">
        <v>131</v>
      </c>
    </row>
    <row r="177" spans="1:65" s="14" customFormat="1" ht="11.25">
      <c r="B177" s="222"/>
      <c r="C177" s="223"/>
      <c r="D177" s="205" t="s">
        <v>145</v>
      </c>
      <c r="E177" s="224" t="s">
        <v>1</v>
      </c>
      <c r="F177" s="225" t="s">
        <v>164</v>
      </c>
      <c r="G177" s="223"/>
      <c r="H177" s="226">
        <v>10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145</v>
      </c>
      <c r="AU177" s="232" t="s">
        <v>86</v>
      </c>
      <c r="AV177" s="14" t="s">
        <v>86</v>
      </c>
      <c r="AW177" s="14" t="s">
        <v>35</v>
      </c>
      <c r="AX177" s="14" t="s">
        <v>79</v>
      </c>
      <c r="AY177" s="232" t="s">
        <v>131</v>
      </c>
    </row>
    <row r="178" spans="1:65" s="16" customFormat="1" ht="11.25">
      <c r="B178" s="244"/>
      <c r="C178" s="245"/>
      <c r="D178" s="205" t="s">
        <v>145</v>
      </c>
      <c r="E178" s="246" t="s">
        <v>1</v>
      </c>
      <c r="F178" s="247" t="s">
        <v>165</v>
      </c>
      <c r="G178" s="245"/>
      <c r="H178" s="248">
        <v>87.1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145</v>
      </c>
      <c r="AU178" s="254" t="s">
        <v>86</v>
      </c>
      <c r="AV178" s="16" t="s">
        <v>139</v>
      </c>
      <c r="AW178" s="16" t="s">
        <v>35</v>
      </c>
      <c r="AX178" s="16" t="s">
        <v>21</v>
      </c>
      <c r="AY178" s="254" t="s">
        <v>131</v>
      </c>
    </row>
    <row r="179" spans="1:65" s="2" customFormat="1" ht="24.2" customHeight="1">
      <c r="A179" s="35"/>
      <c r="B179" s="36"/>
      <c r="C179" s="192" t="s">
        <v>163</v>
      </c>
      <c r="D179" s="192" t="s">
        <v>134</v>
      </c>
      <c r="E179" s="193" t="s">
        <v>173</v>
      </c>
      <c r="F179" s="194" t="s">
        <v>174</v>
      </c>
      <c r="G179" s="195" t="s">
        <v>137</v>
      </c>
      <c r="H179" s="196">
        <v>4.32</v>
      </c>
      <c r="I179" s="197"/>
      <c r="J179" s="198">
        <f>ROUND(I179*H179,2)</f>
        <v>0</v>
      </c>
      <c r="K179" s="194" t="s">
        <v>138</v>
      </c>
      <c r="L179" s="40"/>
      <c r="M179" s="199" t="s">
        <v>1</v>
      </c>
      <c r="N179" s="200" t="s">
        <v>44</v>
      </c>
      <c r="O179" s="72"/>
      <c r="P179" s="201">
        <f>O179*H179</f>
        <v>0</v>
      </c>
      <c r="Q179" s="201">
        <v>3.0450000000000001E-2</v>
      </c>
      <c r="R179" s="201">
        <f>Q179*H179</f>
        <v>0.13154400000000002</v>
      </c>
      <c r="S179" s="201">
        <v>0</v>
      </c>
      <c r="T179" s="20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3" t="s">
        <v>139</v>
      </c>
      <c r="AT179" s="203" t="s">
        <v>134</v>
      </c>
      <c r="AU179" s="203" t="s">
        <v>86</v>
      </c>
      <c r="AY179" s="18" t="s">
        <v>131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8" t="s">
        <v>21</v>
      </c>
      <c r="BK179" s="204">
        <f>ROUND(I179*H179,2)</f>
        <v>0</v>
      </c>
      <c r="BL179" s="18" t="s">
        <v>139</v>
      </c>
      <c r="BM179" s="203" t="s">
        <v>175</v>
      </c>
    </row>
    <row r="180" spans="1:65" s="2" customFormat="1" ht="11.25">
      <c r="A180" s="35"/>
      <c r="B180" s="36"/>
      <c r="C180" s="37"/>
      <c r="D180" s="205" t="s">
        <v>141</v>
      </c>
      <c r="E180" s="37"/>
      <c r="F180" s="206" t="s">
        <v>176</v>
      </c>
      <c r="G180" s="37"/>
      <c r="H180" s="37"/>
      <c r="I180" s="207"/>
      <c r="J180" s="37"/>
      <c r="K180" s="37"/>
      <c r="L180" s="40"/>
      <c r="M180" s="208"/>
      <c r="N180" s="209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141</v>
      </c>
      <c r="AU180" s="18" t="s">
        <v>86</v>
      </c>
    </row>
    <row r="181" spans="1:65" s="2" customFormat="1" ht="11.25">
      <c r="A181" s="35"/>
      <c r="B181" s="36"/>
      <c r="C181" s="37"/>
      <c r="D181" s="210" t="s">
        <v>143</v>
      </c>
      <c r="E181" s="37"/>
      <c r="F181" s="211" t="s">
        <v>177</v>
      </c>
      <c r="G181" s="37"/>
      <c r="H181" s="37"/>
      <c r="I181" s="207"/>
      <c r="J181" s="37"/>
      <c r="K181" s="37"/>
      <c r="L181" s="40"/>
      <c r="M181" s="208"/>
      <c r="N181" s="209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143</v>
      </c>
      <c r="AU181" s="18" t="s">
        <v>86</v>
      </c>
    </row>
    <row r="182" spans="1:65" s="13" customFormat="1" ht="11.25">
      <c r="B182" s="212"/>
      <c r="C182" s="213"/>
      <c r="D182" s="205" t="s">
        <v>145</v>
      </c>
      <c r="E182" s="214" t="s">
        <v>1</v>
      </c>
      <c r="F182" s="215" t="s">
        <v>147</v>
      </c>
      <c r="G182" s="213"/>
      <c r="H182" s="214" t="s">
        <v>1</v>
      </c>
      <c r="I182" s="216"/>
      <c r="J182" s="213"/>
      <c r="K182" s="213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145</v>
      </c>
      <c r="AU182" s="221" t="s">
        <v>86</v>
      </c>
      <c r="AV182" s="13" t="s">
        <v>21</v>
      </c>
      <c r="AW182" s="13" t="s">
        <v>35</v>
      </c>
      <c r="AX182" s="13" t="s">
        <v>79</v>
      </c>
      <c r="AY182" s="221" t="s">
        <v>131</v>
      </c>
    </row>
    <row r="183" spans="1:65" s="14" customFormat="1" ht="11.25">
      <c r="B183" s="222"/>
      <c r="C183" s="223"/>
      <c r="D183" s="205" t="s">
        <v>145</v>
      </c>
      <c r="E183" s="224" t="s">
        <v>1</v>
      </c>
      <c r="F183" s="225" t="s">
        <v>178</v>
      </c>
      <c r="G183" s="223"/>
      <c r="H183" s="226">
        <v>2.16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145</v>
      </c>
      <c r="AU183" s="232" t="s">
        <v>86</v>
      </c>
      <c r="AV183" s="14" t="s">
        <v>86</v>
      </c>
      <c r="AW183" s="14" t="s">
        <v>35</v>
      </c>
      <c r="AX183" s="14" t="s">
        <v>79</v>
      </c>
      <c r="AY183" s="232" t="s">
        <v>131</v>
      </c>
    </row>
    <row r="184" spans="1:65" s="14" customFormat="1" ht="11.25">
      <c r="B184" s="222"/>
      <c r="C184" s="223"/>
      <c r="D184" s="205" t="s">
        <v>145</v>
      </c>
      <c r="E184" s="224" t="s">
        <v>1</v>
      </c>
      <c r="F184" s="225" t="s">
        <v>179</v>
      </c>
      <c r="G184" s="223"/>
      <c r="H184" s="226">
        <v>2.16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145</v>
      </c>
      <c r="AU184" s="232" t="s">
        <v>86</v>
      </c>
      <c r="AV184" s="14" t="s">
        <v>86</v>
      </c>
      <c r="AW184" s="14" t="s">
        <v>35</v>
      </c>
      <c r="AX184" s="14" t="s">
        <v>79</v>
      </c>
      <c r="AY184" s="232" t="s">
        <v>131</v>
      </c>
    </row>
    <row r="185" spans="1:65" s="16" customFormat="1" ht="11.25">
      <c r="B185" s="244"/>
      <c r="C185" s="245"/>
      <c r="D185" s="205" t="s">
        <v>145</v>
      </c>
      <c r="E185" s="246" t="s">
        <v>1</v>
      </c>
      <c r="F185" s="247" t="s">
        <v>165</v>
      </c>
      <c r="G185" s="245"/>
      <c r="H185" s="248">
        <v>4.32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AT185" s="254" t="s">
        <v>145</v>
      </c>
      <c r="AU185" s="254" t="s">
        <v>86</v>
      </c>
      <c r="AV185" s="16" t="s">
        <v>139</v>
      </c>
      <c r="AW185" s="16" t="s">
        <v>35</v>
      </c>
      <c r="AX185" s="16" t="s">
        <v>21</v>
      </c>
      <c r="AY185" s="254" t="s">
        <v>131</v>
      </c>
    </row>
    <row r="186" spans="1:65" s="2" customFormat="1" ht="24.2" customHeight="1">
      <c r="A186" s="35"/>
      <c r="B186" s="36"/>
      <c r="C186" s="192" t="s">
        <v>139</v>
      </c>
      <c r="D186" s="192" t="s">
        <v>134</v>
      </c>
      <c r="E186" s="193" t="s">
        <v>180</v>
      </c>
      <c r="F186" s="194" t="s">
        <v>181</v>
      </c>
      <c r="G186" s="195" t="s">
        <v>182</v>
      </c>
      <c r="H186" s="196">
        <v>594</v>
      </c>
      <c r="I186" s="197"/>
      <c r="J186" s="198">
        <f>ROUND(I186*H186,2)</f>
        <v>0</v>
      </c>
      <c r="K186" s="194" t="s">
        <v>138</v>
      </c>
      <c r="L186" s="40"/>
      <c r="M186" s="199" t="s">
        <v>1</v>
      </c>
      <c r="N186" s="200" t="s">
        <v>44</v>
      </c>
      <c r="O186" s="72"/>
      <c r="P186" s="201">
        <f>O186*H186</f>
        <v>0</v>
      </c>
      <c r="Q186" s="201">
        <v>1.5E-3</v>
      </c>
      <c r="R186" s="201">
        <f>Q186*H186</f>
        <v>0.89100000000000001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139</v>
      </c>
      <c r="AT186" s="203" t="s">
        <v>134</v>
      </c>
      <c r="AU186" s="203" t="s">
        <v>86</v>
      </c>
      <c r="AY186" s="18" t="s">
        <v>131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8" t="s">
        <v>21</v>
      </c>
      <c r="BK186" s="204">
        <f>ROUND(I186*H186,2)</f>
        <v>0</v>
      </c>
      <c r="BL186" s="18" t="s">
        <v>139</v>
      </c>
      <c r="BM186" s="203" t="s">
        <v>183</v>
      </c>
    </row>
    <row r="187" spans="1:65" s="2" customFormat="1" ht="11.25">
      <c r="A187" s="35"/>
      <c r="B187" s="36"/>
      <c r="C187" s="37"/>
      <c r="D187" s="205" t="s">
        <v>141</v>
      </c>
      <c r="E187" s="37"/>
      <c r="F187" s="206" t="s">
        <v>181</v>
      </c>
      <c r="G187" s="37"/>
      <c r="H187" s="37"/>
      <c r="I187" s="207"/>
      <c r="J187" s="37"/>
      <c r="K187" s="37"/>
      <c r="L187" s="40"/>
      <c r="M187" s="208"/>
      <c r="N187" s="209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141</v>
      </c>
      <c r="AU187" s="18" t="s">
        <v>86</v>
      </c>
    </row>
    <row r="188" spans="1:65" s="2" customFormat="1" ht="11.25">
      <c r="A188" s="35"/>
      <c r="B188" s="36"/>
      <c r="C188" s="37"/>
      <c r="D188" s="210" t="s">
        <v>143</v>
      </c>
      <c r="E188" s="37"/>
      <c r="F188" s="211" t="s">
        <v>184</v>
      </c>
      <c r="G188" s="37"/>
      <c r="H188" s="37"/>
      <c r="I188" s="207"/>
      <c r="J188" s="37"/>
      <c r="K188" s="37"/>
      <c r="L188" s="40"/>
      <c r="M188" s="208"/>
      <c r="N188" s="209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143</v>
      </c>
      <c r="AU188" s="18" t="s">
        <v>86</v>
      </c>
    </row>
    <row r="189" spans="1:65" s="13" customFormat="1" ht="11.25">
      <c r="B189" s="212"/>
      <c r="C189" s="213"/>
      <c r="D189" s="205" t="s">
        <v>145</v>
      </c>
      <c r="E189" s="214" t="s">
        <v>1</v>
      </c>
      <c r="F189" s="215" t="s">
        <v>147</v>
      </c>
      <c r="G189" s="213"/>
      <c r="H189" s="214" t="s">
        <v>1</v>
      </c>
      <c r="I189" s="216"/>
      <c r="J189" s="213"/>
      <c r="K189" s="213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145</v>
      </c>
      <c r="AU189" s="221" t="s">
        <v>86</v>
      </c>
      <c r="AV189" s="13" t="s">
        <v>21</v>
      </c>
      <c r="AW189" s="13" t="s">
        <v>35</v>
      </c>
      <c r="AX189" s="13" t="s">
        <v>79</v>
      </c>
      <c r="AY189" s="221" t="s">
        <v>131</v>
      </c>
    </row>
    <row r="190" spans="1:65" s="14" customFormat="1" ht="11.25">
      <c r="B190" s="222"/>
      <c r="C190" s="223"/>
      <c r="D190" s="205" t="s">
        <v>145</v>
      </c>
      <c r="E190" s="224" t="s">
        <v>1</v>
      </c>
      <c r="F190" s="225" t="s">
        <v>185</v>
      </c>
      <c r="G190" s="223"/>
      <c r="H190" s="226">
        <v>8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145</v>
      </c>
      <c r="AU190" s="232" t="s">
        <v>86</v>
      </c>
      <c r="AV190" s="14" t="s">
        <v>86</v>
      </c>
      <c r="AW190" s="14" t="s">
        <v>35</v>
      </c>
      <c r="AX190" s="14" t="s">
        <v>79</v>
      </c>
      <c r="AY190" s="232" t="s">
        <v>131</v>
      </c>
    </row>
    <row r="191" spans="1:65" s="14" customFormat="1" ht="11.25">
      <c r="B191" s="222"/>
      <c r="C191" s="223"/>
      <c r="D191" s="205" t="s">
        <v>145</v>
      </c>
      <c r="E191" s="224" t="s">
        <v>1</v>
      </c>
      <c r="F191" s="225" t="s">
        <v>186</v>
      </c>
      <c r="G191" s="223"/>
      <c r="H191" s="226">
        <v>57.6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145</v>
      </c>
      <c r="AU191" s="232" t="s">
        <v>86</v>
      </c>
      <c r="AV191" s="14" t="s">
        <v>86</v>
      </c>
      <c r="AW191" s="14" t="s">
        <v>35</v>
      </c>
      <c r="AX191" s="14" t="s">
        <v>79</v>
      </c>
      <c r="AY191" s="232" t="s">
        <v>131</v>
      </c>
    </row>
    <row r="192" spans="1:65" s="14" customFormat="1" ht="11.25">
      <c r="B192" s="222"/>
      <c r="C192" s="223"/>
      <c r="D192" s="205" t="s">
        <v>145</v>
      </c>
      <c r="E192" s="224" t="s">
        <v>1</v>
      </c>
      <c r="F192" s="225" t="s">
        <v>187</v>
      </c>
      <c r="G192" s="223"/>
      <c r="H192" s="226">
        <v>62.4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145</v>
      </c>
      <c r="AU192" s="232" t="s">
        <v>86</v>
      </c>
      <c r="AV192" s="14" t="s">
        <v>86</v>
      </c>
      <c r="AW192" s="14" t="s">
        <v>35</v>
      </c>
      <c r="AX192" s="14" t="s">
        <v>79</v>
      </c>
      <c r="AY192" s="232" t="s">
        <v>131</v>
      </c>
    </row>
    <row r="193" spans="1:65" s="14" customFormat="1" ht="11.25">
      <c r="B193" s="222"/>
      <c r="C193" s="223"/>
      <c r="D193" s="205" t="s">
        <v>145</v>
      </c>
      <c r="E193" s="224" t="s">
        <v>1</v>
      </c>
      <c r="F193" s="225" t="s">
        <v>188</v>
      </c>
      <c r="G193" s="223"/>
      <c r="H193" s="226">
        <v>39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145</v>
      </c>
      <c r="AU193" s="232" t="s">
        <v>86</v>
      </c>
      <c r="AV193" s="14" t="s">
        <v>86</v>
      </c>
      <c r="AW193" s="14" t="s">
        <v>35</v>
      </c>
      <c r="AX193" s="14" t="s">
        <v>79</v>
      </c>
      <c r="AY193" s="232" t="s">
        <v>131</v>
      </c>
    </row>
    <row r="194" spans="1:65" s="14" customFormat="1" ht="11.25">
      <c r="B194" s="222"/>
      <c r="C194" s="223"/>
      <c r="D194" s="205" t="s">
        <v>145</v>
      </c>
      <c r="E194" s="224" t="s">
        <v>1</v>
      </c>
      <c r="F194" s="225" t="s">
        <v>189</v>
      </c>
      <c r="G194" s="223"/>
      <c r="H194" s="226">
        <v>19.2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145</v>
      </c>
      <c r="AU194" s="232" t="s">
        <v>86</v>
      </c>
      <c r="AV194" s="14" t="s">
        <v>86</v>
      </c>
      <c r="AW194" s="14" t="s">
        <v>35</v>
      </c>
      <c r="AX194" s="14" t="s">
        <v>79</v>
      </c>
      <c r="AY194" s="232" t="s">
        <v>131</v>
      </c>
    </row>
    <row r="195" spans="1:65" s="14" customFormat="1" ht="11.25">
      <c r="B195" s="222"/>
      <c r="C195" s="223"/>
      <c r="D195" s="205" t="s">
        <v>145</v>
      </c>
      <c r="E195" s="224" t="s">
        <v>1</v>
      </c>
      <c r="F195" s="225" t="s">
        <v>190</v>
      </c>
      <c r="G195" s="223"/>
      <c r="H195" s="226">
        <v>7.2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145</v>
      </c>
      <c r="AU195" s="232" t="s">
        <v>86</v>
      </c>
      <c r="AV195" s="14" t="s">
        <v>86</v>
      </c>
      <c r="AW195" s="14" t="s">
        <v>35</v>
      </c>
      <c r="AX195" s="14" t="s">
        <v>79</v>
      </c>
      <c r="AY195" s="232" t="s">
        <v>131</v>
      </c>
    </row>
    <row r="196" spans="1:65" s="14" customFormat="1" ht="11.25">
      <c r="B196" s="222"/>
      <c r="C196" s="223"/>
      <c r="D196" s="205" t="s">
        <v>145</v>
      </c>
      <c r="E196" s="224" t="s">
        <v>1</v>
      </c>
      <c r="F196" s="225" t="s">
        <v>191</v>
      </c>
      <c r="G196" s="223"/>
      <c r="H196" s="226">
        <v>11.2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145</v>
      </c>
      <c r="AU196" s="232" t="s">
        <v>86</v>
      </c>
      <c r="AV196" s="14" t="s">
        <v>86</v>
      </c>
      <c r="AW196" s="14" t="s">
        <v>35</v>
      </c>
      <c r="AX196" s="14" t="s">
        <v>79</v>
      </c>
      <c r="AY196" s="232" t="s">
        <v>131</v>
      </c>
    </row>
    <row r="197" spans="1:65" s="14" customFormat="1" ht="11.25">
      <c r="B197" s="222"/>
      <c r="C197" s="223"/>
      <c r="D197" s="205" t="s">
        <v>145</v>
      </c>
      <c r="E197" s="224" t="s">
        <v>1</v>
      </c>
      <c r="F197" s="225" t="s">
        <v>192</v>
      </c>
      <c r="G197" s="223"/>
      <c r="H197" s="226">
        <v>10.8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145</v>
      </c>
      <c r="AU197" s="232" t="s">
        <v>86</v>
      </c>
      <c r="AV197" s="14" t="s">
        <v>86</v>
      </c>
      <c r="AW197" s="14" t="s">
        <v>35</v>
      </c>
      <c r="AX197" s="14" t="s">
        <v>79</v>
      </c>
      <c r="AY197" s="232" t="s">
        <v>131</v>
      </c>
    </row>
    <row r="198" spans="1:65" s="14" customFormat="1" ht="11.25">
      <c r="B198" s="222"/>
      <c r="C198" s="223"/>
      <c r="D198" s="205" t="s">
        <v>145</v>
      </c>
      <c r="E198" s="224" t="s">
        <v>1</v>
      </c>
      <c r="F198" s="225" t="s">
        <v>193</v>
      </c>
      <c r="G198" s="223"/>
      <c r="H198" s="226">
        <v>7.8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145</v>
      </c>
      <c r="AU198" s="232" t="s">
        <v>86</v>
      </c>
      <c r="AV198" s="14" t="s">
        <v>86</v>
      </c>
      <c r="AW198" s="14" t="s">
        <v>35</v>
      </c>
      <c r="AX198" s="14" t="s">
        <v>79</v>
      </c>
      <c r="AY198" s="232" t="s">
        <v>131</v>
      </c>
    </row>
    <row r="199" spans="1:65" s="14" customFormat="1" ht="11.25">
      <c r="B199" s="222"/>
      <c r="C199" s="223"/>
      <c r="D199" s="205" t="s">
        <v>145</v>
      </c>
      <c r="E199" s="224" t="s">
        <v>1</v>
      </c>
      <c r="F199" s="225" t="s">
        <v>194</v>
      </c>
      <c r="G199" s="223"/>
      <c r="H199" s="226">
        <v>5.4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145</v>
      </c>
      <c r="AU199" s="232" t="s">
        <v>86</v>
      </c>
      <c r="AV199" s="14" t="s">
        <v>86</v>
      </c>
      <c r="AW199" s="14" t="s">
        <v>35</v>
      </c>
      <c r="AX199" s="14" t="s">
        <v>79</v>
      </c>
      <c r="AY199" s="232" t="s">
        <v>131</v>
      </c>
    </row>
    <row r="200" spans="1:65" s="14" customFormat="1" ht="11.25">
      <c r="B200" s="222"/>
      <c r="C200" s="223"/>
      <c r="D200" s="205" t="s">
        <v>145</v>
      </c>
      <c r="E200" s="224" t="s">
        <v>1</v>
      </c>
      <c r="F200" s="225" t="s">
        <v>195</v>
      </c>
      <c r="G200" s="223"/>
      <c r="H200" s="226">
        <v>9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145</v>
      </c>
      <c r="AU200" s="232" t="s">
        <v>86</v>
      </c>
      <c r="AV200" s="14" t="s">
        <v>86</v>
      </c>
      <c r="AW200" s="14" t="s">
        <v>35</v>
      </c>
      <c r="AX200" s="14" t="s">
        <v>79</v>
      </c>
      <c r="AY200" s="232" t="s">
        <v>131</v>
      </c>
    </row>
    <row r="201" spans="1:65" s="14" customFormat="1" ht="11.25">
      <c r="B201" s="222"/>
      <c r="C201" s="223"/>
      <c r="D201" s="205" t="s">
        <v>145</v>
      </c>
      <c r="E201" s="224" t="s">
        <v>1</v>
      </c>
      <c r="F201" s="225" t="s">
        <v>196</v>
      </c>
      <c r="G201" s="223"/>
      <c r="H201" s="226">
        <v>54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145</v>
      </c>
      <c r="AU201" s="232" t="s">
        <v>86</v>
      </c>
      <c r="AV201" s="14" t="s">
        <v>86</v>
      </c>
      <c r="AW201" s="14" t="s">
        <v>35</v>
      </c>
      <c r="AX201" s="14" t="s">
        <v>79</v>
      </c>
      <c r="AY201" s="232" t="s">
        <v>131</v>
      </c>
    </row>
    <row r="202" spans="1:65" s="14" customFormat="1" ht="11.25">
      <c r="B202" s="222"/>
      <c r="C202" s="223"/>
      <c r="D202" s="205" t="s">
        <v>145</v>
      </c>
      <c r="E202" s="224" t="s">
        <v>1</v>
      </c>
      <c r="F202" s="225" t="s">
        <v>197</v>
      </c>
      <c r="G202" s="223"/>
      <c r="H202" s="226">
        <v>5.4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145</v>
      </c>
      <c r="AU202" s="232" t="s">
        <v>86</v>
      </c>
      <c r="AV202" s="14" t="s">
        <v>86</v>
      </c>
      <c r="AW202" s="14" t="s">
        <v>35</v>
      </c>
      <c r="AX202" s="14" t="s">
        <v>79</v>
      </c>
      <c r="AY202" s="232" t="s">
        <v>131</v>
      </c>
    </row>
    <row r="203" spans="1:65" s="16" customFormat="1" ht="11.25">
      <c r="B203" s="244"/>
      <c r="C203" s="245"/>
      <c r="D203" s="205" t="s">
        <v>145</v>
      </c>
      <c r="E203" s="246" t="s">
        <v>1</v>
      </c>
      <c r="F203" s="247" t="s">
        <v>165</v>
      </c>
      <c r="G203" s="245"/>
      <c r="H203" s="248">
        <v>297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145</v>
      </c>
      <c r="AU203" s="254" t="s">
        <v>86</v>
      </c>
      <c r="AV203" s="16" t="s">
        <v>139</v>
      </c>
      <c r="AW203" s="16" t="s">
        <v>35</v>
      </c>
      <c r="AX203" s="16" t="s">
        <v>21</v>
      </c>
      <c r="AY203" s="254" t="s">
        <v>131</v>
      </c>
    </row>
    <row r="204" spans="1:65" s="14" customFormat="1" ht="11.25">
      <c r="B204" s="222"/>
      <c r="C204" s="223"/>
      <c r="D204" s="205" t="s">
        <v>145</v>
      </c>
      <c r="E204" s="223"/>
      <c r="F204" s="225" t="s">
        <v>198</v>
      </c>
      <c r="G204" s="223"/>
      <c r="H204" s="226">
        <v>594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145</v>
      </c>
      <c r="AU204" s="232" t="s">
        <v>86</v>
      </c>
      <c r="AV204" s="14" t="s">
        <v>86</v>
      </c>
      <c r="AW204" s="14" t="s">
        <v>4</v>
      </c>
      <c r="AX204" s="14" t="s">
        <v>21</v>
      </c>
      <c r="AY204" s="232" t="s">
        <v>131</v>
      </c>
    </row>
    <row r="205" spans="1:65" s="2" customFormat="1" ht="24.2" customHeight="1">
      <c r="A205" s="35"/>
      <c r="B205" s="36"/>
      <c r="C205" s="192" t="s">
        <v>199</v>
      </c>
      <c r="D205" s="192" t="s">
        <v>134</v>
      </c>
      <c r="E205" s="193" t="s">
        <v>200</v>
      </c>
      <c r="F205" s="194" t="s">
        <v>201</v>
      </c>
      <c r="G205" s="195" t="s">
        <v>202</v>
      </c>
      <c r="H205" s="196">
        <v>1</v>
      </c>
      <c r="I205" s="197"/>
      <c r="J205" s="198">
        <f>ROUND(I205*H205,2)</f>
        <v>0</v>
      </c>
      <c r="K205" s="194" t="s">
        <v>1</v>
      </c>
      <c r="L205" s="40"/>
      <c r="M205" s="199" t="s">
        <v>1</v>
      </c>
      <c r="N205" s="200" t="s">
        <v>44</v>
      </c>
      <c r="O205" s="72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3" t="s">
        <v>139</v>
      </c>
      <c r="AT205" s="203" t="s">
        <v>134</v>
      </c>
      <c r="AU205" s="203" t="s">
        <v>86</v>
      </c>
      <c r="AY205" s="18" t="s">
        <v>131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8" t="s">
        <v>21</v>
      </c>
      <c r="BK205" s="204">
        <f>ROUND(I205*H205,2)</f>
        <v>0</v>
      </c>
      <c r="BL205" s="18" t="s">
        <v>139</v>
      </c>
      <c r="BM205" s="203" t="s">
        <v>203</v>
      </c>
    </row>
    <row r="206" spans="1:65" s="2" customFormat="1" ht="19.5">
      <c r="A206" s="35"/>
      <c r="B206" s="36"/>
      <c r="C206" s="37"/>
      <c r="D206" s="205" t="s">
        <v>141</v>
      </c>
      <c r="E206" s="37"/>
      <c r="F206" s="206" t="s">
        <v>201</v>
      </c>
      <c r="G206" s="37"/>
      <c r="H206" s="37"/>
      <c r="I206" s="207"/>
      <c r="J206" s="37"/>
      <c r="K206" s="37"/>
      <c r="L206" s="40"/>
      <c r="M206" s="208"/>
      <c r="N206" s="209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141</v>
      </c>
      <c r="AU206" s="18" t="s">
        <v>86</v>
      </c>
    </row>
    <row r="207" spans="1:65" s="2" customFormat="1" ht="33" customHeight="1">
      <c r="A207" s="35"/>
      <c r="B207" s="36"/>
      <c r="C207" s="192" t="s">
        <v>132</v>
      </c>
      <c r="D207" s="192" t="s">
        <v>134</v>
      </c>
      <c r="E207" s="193" t="s">
        <v>204</v>
      </c>
      <c r="F207" s="194" t="s">
        <v>205</v>
      </c>
      <c r="G207" s="195" t="s">
        <v>137</v>
      </c>
      <c r="H207" s="196">
        <v>10</v>
      </c>
      <c r="I207" s="197"/>
      <c r="J207" s="198">
        <f>ROUND(I207*H207,2)</f>
        <v>0</v>
      </c>
      <c r="K207" s="194" t="s">
        <v>1</v>
      </c>
      <c r="L207" s="40"/>
      <c r="M207" s="199" t="s">
        <v>1</v>
      </c>
      <c r="N207" s="200" t="s">
        <v>44</v>
      </c>
      <c r="O207" s="72"/>
      <c r="P207" s="201">
        <f>O207*H207</f>
        <v>0</v>
      </c>
      <c r="Q207" s="201">
        <v>4.2180000000000002E-2</v>
      </c>
      <c r="R207" s="201">
        <f>Q207*H207</f>
        <v>0.42180000000000001</v>
      </c>
      <c r="S207" s="201">
        <v>0</v>
      </c>
      <c r="T207" s="20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3" t="s">
        <v>139</v>
      </c>
      <c r="AT207" s="203" t="s">
        <v>134</v>
      </c>
      <c r="AU207" s="203" t="s">
        <v>86</v>
      </c>
      <c r="AY207" s="18" t="s">
        <v>131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8" t="s">
        <v>21</v>
      </c>
      <c r="BK207" s="204">
        <f>ROUND(I207*H207,2)</f>
        <v>0</v>
      </c>
      <c r="BL207" s="18" t="s">
        <v>139</v>
      </c>
      <c r="BM207" s="203" t="s">
        <v>206</v>
      </c>
    </row>
    <row r="208" spans="1:65" s="2" customFormat="1" ht="19.5">
      <c r="A208" s="35"/>
      <c r="B208" s="36"/>
      <c r="C208" s="37"/>
      <c r="D208" s="205" t="s">
        <v>141</v>
      </c>
      <c r="E208" s="37"/>
      <c r="F208" s="206" t="s">
        <v>205</v>
      </c>
      <c r="G208" s="37"/>
      <c r="H208" s="37"/>
      <c r="I208" s="207"/>
      <c r="J208" s="37"/>
      <c r="K208" s="37"/>
      <c r="L208" s="40"/>
      <c r="M208" s="208"/>
      <c r="N208" s="209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141</v>
      </c>
      <c r="AU208" s="18" t="s">
        <v>86</v>
      </c>
    </row>
    <row r="209" spans="1:65" s="13" customFormat="1" ht="11.25">
      <c r="B209" s="212"/>
      <c r="C209" s="213"/>
      <c r="D209" s="205" t="s">
        <v>145</v>
      </c>
      <c r="E209" s="214" t="s">
        <v>1</v>
      </c>
      <c r="F209" s="215" t="s">
        <v>207</v>
      </c>
      <c r="G209" s="213"/>
      <c r="H209" s="214" t="s">
        <v>1</v>
      </c>
      <c r="I209" s="216"/>
      <c r="J209" s="213"/>
      <c r="K209" s="213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145</v>
      </c>
      <c r="AU209" s="221" t="s">
        <v>86</v>
      </c>
      <c r="AV209" s="13" t="s">
        <v>21</v>
      </c>
      <c r="AW209" s="13" t="s">
        <v>35</v>
      </c>
      <c r="AX209" s="13" t="s">
        <v>79</v>
      </c>
      <c r="AY209" s="221" t="s">
        <v>131</v>
      </c>
    </row>
    <row r="210" spans="1:65" s="14" customFormat="1" ht="11.25">
      <c r="B210" s="222"/>
      <c r="C210" s="223"/>
      <c r="D210" s="205" t="s">
        <v>145</v>
      </c>
      <c r="E210" s="224" t="s">
        <v>1</v>
      </c>
      <c r="F210" s="225" t="s">
        <v>208</v>
      </c>
      <c r="G210" s="223"/>
      <c r="H210" s="226">
        <v>10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145</v>
      </c>
      <c r="AU210" s="232" t="s">
        <v>86</v>
      </c>
      <c r="AV210" s="14" t="s">
        <v>86</v>
      </c>
      <c r="AW210" s="14" t="s">
        <v>35</v>
      </c>
      <c r="AX210" s="14" t="s">
        <v>21</v>
      </c>
      <c r="AY210" s="232" t="s">
        <v>131</v>
      </c>
    </row>
    <row r="211" spans="1:65" s="2" customFormat="1" ht="24.2" customHeight="1">
      <c r="A211" s="35"/>
      <c r="B211" s="36"/>
      <c r="C211" s="192" t="s">
        <v>209</v>
      </c>
      <c r="D211" s="192" t="s">
        <v>134</v>
      </c>
      <c r="E211" s="193" t="s">
        <v>210</v>
      </c>
      <c r="F211" s="194" t="s">
        <v>211</v>
      </c>
      <c r="G211" s="195" t="s">
        <v>137</v>
      </c>
      <c r="H211" s="196">
        <v>72.06</v>
      </c>
      <c r="I211" s="197"/>
      <c r="J211" s="198">
        <f>ROUND(I211*H211,2)</f>
        <v>0</v>
      </c>
      <c r="K211" s="194" t="s">
        <v>138</v>
      </c>
      <c r="L211" s="40"/>
      <c r="M211" s="199" t="s">
        <v>1</v>
      </c>
      <c r="N211" s="200" t="s">
        <v>44</v>
      </c>
      <c r="O211" s="72"/>
      <c r="P211" s="201">
        <f>O211*H211</f>
        <v>0</v>
      </c>
      <c r="Q211" s="201">
        <v>2.3099999999999999E-2</v>
      </c>
      <c r="R211" s="201">
        <f>Q211*H211</f>
        <v>1.6645859999999999</v>
      </c>
      <c r="S211" s="201">
        <v>0</v>
      </c>
      <c r="T211" s="20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139</v>
      </c>
      <c r="AT211" s="203" t="s">
        <v>134</v>
      </c>
      <c r="AU211" s="203" t="s">
        <v>86</v>
      </c>
      <c r="AY211" s="18" t="s">
        <v>131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8" t="s">
        <v>21</v>
      </c>
      <c r="BK211" s="204">
        <f>ROUND(I211*H211,2)</f>
        <v>0</v>
      </c>
      <c r="BL211" s="18" t="s">
        <v>139</v>
      </c>
      <c r="BM211" s="203" t="s">
        <v>212</v>
      </c>
    </row>
    <row r="212" spans="1:65" s="2" customFormat="1" ht="19.5">
      <c r="A212" s="35"/>
      <c r="B212" s="36"/>
      <c r="C212" s="37"/>
      <c r="D212" s="205" t="s">
        <v>141</v>
      </c>
      <c r="E212" s="37"/>
      <c r="F212" s="206" t="s">
        <v>213</v>
      </c>
      <c r="G212" s="37"/>
      <c r="H212" s="37"/>
      <c r="I212" s="207"/>
      <c r="J212" s="37"/>
      <c r="K212" s="37"/>
      <c r="L212" s="40"/>
      <c r="M212" s="208"/>
      <c r="N212" s="209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141</v>
      </c>
      <c r="AU212" s="18" t="s">
        <v>86</v>
      </c>
    </row>
    <row r="213" spans="1:65" s="2" customFormat="1" ht="11.25">
      <c r="A213" s="35"/>
      <c r="B213" s="36"/>
      <c r="C213" s="37"/>
      <c r="D213" s="210" t="s">
        <v>143</v>
      </c>
      <c r="E213" s="37"/>
      <c r="F213" s="211" t="s">
        <v>214</v>
      </c>
      <c r="G213" s="37"/>
      <c r="H213" s="37"/>
      <c r="I213" s="207"/>
      <c r="J213" s="37"/>
      <c r="K213" s="37"/>
      <c r="L213" s="40"/>
      <c r="M213" s="208"/>
      <c r="N213" s="209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143</v>
      </c>
      <c r="AU213" s="18" t="s">
        <v>86</v>
      </c>
    </row>
    <row r="214" spans="1:65" s="13" customFormat="1" ht="11.25">
      <c r="B214" s="212"/>
      <c r="C214" s="213"/>
      <c r="D214" s="205" t="s">
        <v>145</v>
      </c>
      <c r="E214" s="214" t="s">
        <v>1</v>
      </c>
      <c r="F214" s="215" t="s">
        <v>215</v>
      </c>
      <c r="G214" s="213"/>
      <c r="H214" s="214" t="s">
        <v>1</v>
      </c>
      <c r="I214" s="216"/>
      <c r="J214" s="213"/>
      <c r="K214" s="213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145</v>
      </c>
      <c r="AU214" s="221" t="s">
        <v>86</v>
      </c>
      <c r="AV214" s="13" t="s">
        <v>21</v>
      </c>
      <c r="AW214" s="13" t="s">
        <v>35</v>
      </c>
      <c r="AX214" s="13" t="s">
        <v>79</v>
      </c>
      <c r="AY214" s="221" t="s">
        <v>131</v>
      </c>
    </row>
    <row r="215" spans="1:65" s="14" customFormat="1" ht="11.25">
      <c r="B215" s="222"/>
      <c r="C215" s="223"/>
      <c r="D215" s="205" t="s">
        <v>145</v>
      </c>
      <c r="E215" s="224" t="s">
        <v>1</v>
      </c>
      <c r="F215" s="225" t="s">
        <v>148</v>
      </c>
      <c r="G215" s="223"/>
      <c r="H215" s="226">
        <v>1.83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145</v>
      </c>
      <c r="AU215" s="232" t="s">
        <v>86</v>
      </c>
      <c r="AV215" s="14" t="s">
        <v>86</v>
      </c>
      <c r="AW215" s="14" t="s">
        <v>35</v>
      </c>
      <c r="AX215" s="14" t="s">
        <v>79</v>
      </c>
      <c r="AY215" s="232" t="s">
        <v>131</v>
      </c>
    </row>
    <row r="216" spans="1:65" s="14" customFormat="1" ht="11.25">
      <c r="B216" s="222"/>
      <c r="C216" s="223"/>
      <c r="D216" s="205" t="s">
        <v>145</v>
      </c>
      <c r="E216" s="224" t="s">
        <v>1</v>
      </c>
      <c r="F216" s="225" t="s">
        <v>149</v>
      </c>
      <c r="G216" s="223"/>
      <c r="H216" s="226">
        <v>11.7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145</v>
      </c>
      <c r="AU216" s="232" t="s">
        <v>86</v>
      </c>
      <c r="AV216" s="14" t="s">
        <v>86</v>
      </c>
      <c r="AW216" s="14" t="s">
        <v>35</v>
      </c>
      <c r="AX216" s="14" t="s">
        <v>79</v>
      </c>
      <c r="AY216" s="232" t="s">
        <v>131</v>
      </c>
    </row>
    <row r="217" spans="1:65" s="14" customFormat="1" ht="11.25">
      <c r="B217" s="222"/>
      <c r="C217" s="223"/>
      <c r="D217" s="205" t="s">
        <v>145</v>
      </c>
      <c r="E217" s="224" t="s">
        <v>1</v>
      </c>
      <c r="F217" s="225" t="s">
        <v>150</v>
      </c>
      <c r="G217" s="223"/>
      <c r="H217" s="226">
        <v>15.12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145</v>
      </c>
      <c r="AU217" s="232" t="s">
        <v>86</v>
      </c>
      <c r="AV217" s="14" t="s">
        <v>86</v>
      </c>
      <c r="AW217" s="14" t="s">
        <v>35</v>
      </c>
      <c r="AX217" s="14" t="s">
        <v>79</v>
      </c>
      <c r="AY217" s="232" t="s">
        <v>131</v>
      </c>
    </row>
    <row r="218" spans="1:65" s="14" customFormat="1" ht="11.25">
      <c r="B218" s="222"/>
      <c r="C218" s="223"/>
      <c r="D218" s="205" t="s">
        <v>145</v>
      </c>
      <c r="E218" s="224" t="s">
        <v>1</v>
      </c>
      <c r="F218" s="225" t="s">
        <v>151</v>
      </c>
      <c r="G218" s="223"/>
      <c r="H218" s="226">
        <v>3.78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145</v>
      </c>
      <c r="AU218" s="232" t="s">
        <v>86</v>
      </c>
      <c r="AV218" s="14" t="s">
        <v>86</v>
      </c>
      <c r="AW218" s="14" t="s">
        <v>35</v>
      </c>
      <c r="AX218" s="14" t="s">
        <v>79</v>
      </c>
      <c r="AY218" s="232" t="s">
        <v>131</v>
      </c>
    </row>
    <row r="219" spans="1:65" s="14" customFormat="1" ht="11.25">
      <c r="B219" s="222"/>
      <c r="C219" s="223"/>
      <c r="D219" s="205" t="s">
        <v>145</v>
      </c>
      <c r="E219" s="224" t="s">
        <v>1</v>
      </c>
      <c r="F219" s="225" t="s">
        <v>152</v>
      </c>
      <c r="G219" s="223"/>
      <c r="H219" s="226">
        <v>9.4499999999999993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145</v>
      </c>
      <c r="AU219" s="232" t="s">
        <v>86</v>
      </c>
      <c r="AV219" s="14" t="s">
        <v>86</v>
      </c>
      <c r="AW219" s="14" t="s">
        <v>35</v>
      </c>
      <c r="AX219" s="14" t="s">
        <v>79</v>
      </c>
      <c r="AY219" s="232" t="s">
        <v>131</v>
      </c>
    </row>
    <row r="220" spans="1:65" s="14" customFormat="1" ht="11.25">
      <c r="B220" s="222"/>
      <c r="C220" s="223"/>
      <c r="D220" s="205" t="s">
        <v>145</v>
      </c>
      <c r="E220" s="224" t="s">
        <v>1</v>
      </c>
      <c r="F220" s="225" t="s">
        <v>216</v>
      </c>
      <c r="G220" s="223"/>
      <c r="H220" s="226">
        <v>4.32</v>
      </c>
      <c r="I220" s="227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145</v>
      </c>
      <c r="AU220" s="232" t="s">
        <v>86</v>
      </c>
      <c r="AV220" s="14" t="s">
        <v>86</v>
      </c>
      <c r="AW220" s="14" t="s">
        <v>35</v>
      </c>
      <c r="AX220" s="14" t="s">
        <v>79</v>
      </c>
      <c r="AY220" s="232" t="s">
        <v>131</v>
      </c>
    </row>
    <row r="221" spans="1:65" s="14" customFormat="1" ht="11.25">
      <c r="B221" s="222"/>
      <c r="C221" s="223"/>
      <c r="D221" s="205" t="s">
        <v>145</v>
      </c>
      <c r="E221" s="224" t="s">
        <v>1</v>
      </c>
      <c r="F221" s="225" t="s">
        <v>171</v>
      </c>
      <c r="G221" s="223"/>
      <c r="H221" s="226">
        <v>1.62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145</v>
      </c>
      <c r="AU221" s="232" t="s">
        <v>86</v>
      </c>
      <c r="AV221" s="14" t="s">
        <v>86</v>
      </c>
      <c r="AW221" s="14" t="s">
        <v>35</v>
      </c>
      <c r="AX221" s="14" t="s">
        <v>79</v>
      </c>
      <c r="AY221" s="232" t="s">
        <v>131</v>
      </c>
    </row>
    <row r="222" spans="1:65" s="14" customFormat="1" ht="11.25">
      <c r="B222" s="222"/>
      <c r="C222" s="223"/>
      <c r="D222" s="205" t="s">
        <v>145</v>
      </c>
      <c r="E222" s="224" t="s">
        <v>1</v>
      </c>
      <c r="F222" s="225" t="s">
        <v>217</v>
      </c>
      <c r="G222" s="223"/>
      <c r="H222" s="226">
        <v>2.5499999999999998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145</v>
      </c>
      <c r="AU222" s="232" t="s">
        <v>86</v>
      </c>
      <c r="AV222" s="14" t="s">
        <v>86</v>
      </c>
      <c r="AW222" s="14" t="s">
        <v>35</v>
      </c>
      <c r="AX222" s="14" t="s">
        <v>79</v>
      </c>
      <c r="AY222" s="232" t="s">
        <v>131</v>
      </c>
    </row>
    <row r="223" spans="1:65" s="14" customFormat="1" ht="11.25">
      <c r="B223" s="222"/>
      <c r="C223" s="223"/>
      <c r="D223" s="205" t="s">
        <v>145</v>
      </c>
      <c r="E223" s="224" t="s">
        <v>1</v>
      </c>
      <c r="F223" s="225" t="s">
        <v>218</v>
      </c>
      <c r="G223" s="223"/>
      <c r="H223" s="226">
        <v>2.52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145</v>
      </c>
      <c r="AU223" s="232" t="s">
        <v>86</v>
      </c>
      <c r="AV223" s="14" t="s">
        <v>86</v>
      </c>
      <c r="AW223" s="14" t="s">
        <v>35</v>
      </c>
      <c r="AX223" s="14" t="s">
        <v>79</v>
      </c>
      <c r="AY223" s="232" t="s">
        <v>131</v>
      </c>
    </row>
    <row r="224" spans="1:65" s="14" customFormat="1" ht="11.25">
      <c r="B224" s="222"/>
      <c r="C224" s="223"/>
      <c r="D224" s="205" t="s">
        <v>145</v>
      </c>
      <c r="E224" s="224" t="s">
        <v>1</v>
      </c>
      <c r="F224" s="225" t="s">
        <v>219</v>
      </c>
      <c r="G224" s="223"/>
      <c r="H224" s="226">
        <v>1.89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145</v>
      </c>
      <c r="AU224" s="232" t="s">
        <v>86</v>
      </c>
      <c r="AV224" s="14" t="s">
        <v>86</v>
      </c>
      <c r="AW224" s="14" t="s">
        <v>35</v>
      </c>
      <c r="AX224" s="14" t="s">
        <v>79</v>
      </c>
      <c r="AY224" s="232" t="s">
        <v>131</v>
      </c>
    </row>
    <row r="225" spans="1:65" s="14" customFormat="1" ht="11.25">
      <c r="B225" s="222"/>
      <c r="C225" s="223"/>
      <c r="D225" s="205" t="s">
        <v>145</v>
      </c>
      <c r="E225" s="224" t="s">
        <v>1</v>
      </c>
      <c r="F225" s="225" t="s">
        <v>220</v>
      </c>
      <c r="G225" s="223"/>
      <c r="H225" s="226">
        <v>1.26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145</v>
      </c>
      <c r="AU225" s="232" t="s">
        <v>86</v>
      </c>
      <c r="AV225" s="14" t="s">
        <v>86</v>
      </c>
      <c r="AW225" s="14" t="s">
        <v>35</v>
      </c>
      <c r="AX225" s="14" t="s">
        <v>79</v>
      </c>
      <c r="AY225" s="232" t="s">
        <v>131</v>
      </c>
    </row>
    <row r="226" spans="1:65" s="14" customFormat="1" ht="11.25">
      <c r="B226" s="222"/>
      <c r="C226" s="223"/>
      <c r="D226" s="205" t="s">
        <v>145</v>
      </c>
      <c r="E226" s="224" t="s">
        <v>1</v>
      </c>
      <c r="F226" s="225" t="s">
        <v>221</v>
      </c>
      <c r="G226" s="223"/>
      <c r="H226" s="226">
        <v>2.16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145</v>
      </c>
      <c r="AU226" s="232" t="s">
        <v>86</v>
      </c>
      <c r="AV226" s="14" t="s">
        <v>86</v>
      </c>
      <c r="AW226" s="14" t="s">
        <v>35</v>
      </c>
      <c r="AX226" s="14" t="s">
        <v>79</v>
      </c>
      <c r="AY226" s="232" t="s">
        <v>131</v>
      </c>
    </row>
    <row r="227" spans="1:65" s="14" customFormat="1" ht="11.25">
      <c r="B227" s="222"/>
      <c r="C227" s="223"/>
      <c r="D227" s="205" t="s">
        <v>145</v>
      </c>
      <c r="E227" s="224" t="s">
        <v>1</v>
      </c>
      <c r="F227" s="225" t="s">
        <v>160</v>
      </c>
      <c r="G227" s="223"/>
      <c r="H227" s="226">
        <v>12.6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145</v>
      </c>
      <c r="AU227" s="232" t="s">
        <v>86</v>
      </c>
      <c r="AV227" s="14" t="s">
        <v>86</v>
      </c>
      <c r="AW227" s="14" t="s">
        <v>35</v>
      </c>
      <c r="AX227" s="14" t="s">
        <v>79</v>
      </c>
      <c r="AY227" s="232" t="s">
        <v>131</v>
      </c>
    </row>
    <row r="228" spans="1:65" s="14" customFormat="1" ht="11.25">
      <c r="B228" s="222"/>
      <c r="C228" s="223"/>
      <c r="D228" s="205" t="s">
        <v>145</v>
      </c>
      <c r="E228" s="224" t="s">
        <v>1</v>
      </c>
      <c r="F228" s="225" t="s">
        <v>161</v>
      </c>
      <c r="G228" s="223"/>
      <c r="H228" s="226">
        <v>1.26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145</v>
      </c>
      <c r="AU228" s="232" t="s">
        <v>86</v>
      </c>
      <c r="AV228" s="14" t="s">
        <v>86</v>
      </c>
      <c r="AW228" s="14" t="s">
        <v>35</v>
      </c>
      <c r="AX228" s="14" t="s">
        <v>79</v>
      </c>
      <c r="AY228" s="232" t="s">
        <v>131</v>
      </c>
    </row>
    <row r="229" spans="1:65" s="16" customFormat="1" ht="11.25">
      <c r="B229" s="244"/>
      <c r="C229" s="245"/>
      <c r="D229" s="205" t="s">
        <v>145</v>
      </c>
      <c r="E229" s="246" t="s">
        <v>1</v>
      </c>
      <c r="F229" s="247" t="s">
        <v>165</v>
      </c>
      <c r="G229" s="245"/>
      <c r="H229" s="248">
        <v>72.06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AT229" s="254" t="s">
        <v>145</v>
      </c>
      <c r="AU229" s="254" t="s">
        <v>86</v>
      </c>
      <c r="AV229" s="16" t="s">
        <v>139</v>
      </c>
      <c r="AW229" s="16" t="s">
        <v>35</v>
      </c>
      <c r="AX229" s="16" t="s">
        <v>21</v>
      </c>
      <c r="AY229" s="254" t="s">
        <v>131</v>
      </c>
    </row>
    <row r="230" spans="1:65" s="2" customFormat="1" ht="24.2" customHeight="1">
      <c r="A230" s="35"/>
      <c r="B230" s="36"/>
      <c r="C230" s="192" t="s">
        <v>222</v>
      </c>
      <c r="D230" s="192" t="s">
        <v>134</v>
      </c>
      <c r="E230" s="193" t="s">
        <v>223</v>
      </c>
      <c r="F230" s="194" t="s">
        <v>224</v>
      </c>
      <c r="G230" s="195" t="s">
        <v>182</v>
      </c>
      <c r="H230" s="196">
        <v>61</v>
      </c>
      <c r="I230" s="197"/>
      <c r="J230" s="198">
        <f>ROUND(I230*H230,2)</f>
        <v>0</v>
      </c>
      <c r="K230" s="194" t="s">
        <v>138</v>
      </c>
      <c r="L230" s="40"/>
      <c r="M230" s="199" t="s">
        <v>1</v>
      </c>
      <c r="N230" s="200" t="s">
        <v>44</v>
      </c>
      <c r="O230" s="72"/>
      <c r="P230" s="201">
        <f>O230*H230</f>
        <v>0</v>
      </c>
      <c r="Q230" s="201">
        <v>2.0646000000000001E-2</v>
      </c>
      <c r="R230" s="201">
        <f>Q230*H230</f>
        <v>1.259406</v>
      </c>
      <c r="S230" s="201">
        <v>0</v>
      </c>
      <c r="T230" s="20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3" t="s">
        <v>139</v>
      </c>
      <c r="AT230" s="203" t="s">
        <v>134</v>
      </c>
      <c r="AU230" s="203" t="s">
        <v>86</v>
      </c>
      <c r="AY230" s="18" t="s">
        <v>131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8" t="s">
        <v>21</v>
      </c>
      <c r="BK230" s="204">
        <f>ROUND(I230*H230,2)</f>
        <v>0</v>
      </c>
      <c r="BL230" s="18" t="s">
        <v>139</v>
      </c>
      <c r="BM230" s="203" t="s">
        <v>225</v>
      </c>
    </row>
    <row r="231" spans="1:65" s="2" customFormat="1" ht="19.5">
      <c r="A231" s="35"/>
      <c r="B231" s="36"/>
      <c r="C231" s="37"/>
      <c r="D231" s="205" t="s">
        <v>141</v>
      </c>
      <c r="E231" s="37"/>
      <c r="F231" s="206" t="s">
        <v>226</v>
      </c>
      <c r="G231" s="37"/>
      <c r="H231" s="37"/>
      <c r="I231" s="207"/>
      <c r="J231" s="37"/>
      <c r="K231" s="37"/>
      <c r="L231" s="40"/>
      <c r="M231" s="208"/>
      <c r="N231" s="209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141</v>
      </c>
      <c r="AU231" s="18" t="s">
        <v>86</v>
      </c>
    </row>
    <row r="232" spans="1:65" s="2" customFormat="1" ht="11.25">
      <c r="A232" s="35"/>
      <c r="B232" s="36"/>
      <c r="C232" s="37"/>
      <c r="D232" s="210" t="s">
        <v>143</v>
      </c>
      <c r="E232" s="37"/>
      <c r="F232" s="211" t="s">
        <v>227</v>
      </c>
      <c r="G232" s="37"/>
      <c r="H232" s="37"/>
      <c r="I232" s="207"/>
      <c r="J232" s="37"/>
      <c r="K232" s="37"/>
      <c r="L232" s="40"/>
      <c r="M232" s="208"/>
      <c r="N232" s="209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143</v>
      </c>
      <c r="AU232" s="18" t="s">
        <v>86</v>
      </c>
    </row>
    <row r="233" spans="1:65" s="13" customFormat="1" ht="11.25">
      <c r="B233" s="212"/>
      <c r="C233" s="213"/>
      <c r="D233" s="205" t="s">
        <v>145</v>
      </c>
      <c r="E233" s="214" t="s">
        <v>1</v>
      </c>
      <c r="F233" s="215" t="s">
        <v>228</v>
      </c>
      <c r="G233" s="213"/>
      <c r="H233" s="214" t="s">
        <v>1</v>
      </c>
      <c r="I233" s="216"/>
      <c r="J233" s="213"/>
      <c r="K233" s="213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145</v>
      </c>
      <c r="AU233" s="221" t="s">
        <v>86</v>
      </c>
      <c r="AV233" s="13" t="s">
        <v>21</v>
      </c>
      <c r="AW233" s="13" t="s">
        <v>35</v>
      </c>
      <c r="AX233" s="13" t="s">
        <v>79</v>
      </c>
      <c r="AY233" s="221" t="s">
        <v>131</v>
      </c>
    </row>
    <row r="234" spans="1:65" s="13" customFormat="1" ht="11.25">
      <c r="B234" s="212"/>
      <c r="C234" s="213"/>
      <c r="D234" s="205" t="s">
        <v>145</v>
      </c>
      <c r="E234" s="214" t="s">
        <v>1</v>
      </c>
      <c r="F234" s="215" t="s">
        <v>229</v>
      </c>
      <c r="G234" s="213"/>
      <c r="H234" s="214" t="s">
        <v>1</v>
      </c>
      <c r="I234" s="216"/>
      <c r="J234" s="213"/>
      <c r="K234" s="213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145</v>
      </c>
      <c r="AU234" s="221" t="s">
        <v>86</v>
      </c>
      <c r="AV234" s="13" t="s">
        <v>21</v>
      </c>
      <c r="AW234" s="13" t="s">
        <v>35</v>
      </c>
      <c r="AX234" s="13" t="s">
        <v>79</v>
      </c>
      <c r="AY234" s="221" t="s">
        <v>131</v>
      </c>
    </row>
    <row r="235" spans="1:65" s="14" customFormat="1" ht="11.25">
      <c r="B235" s="222"/>
      <c r="C235" s="223"/>
      <c r="D235" s="205" t="s">
        <v>145</v>
      </c>
      <c r="E235" s="224" t="s">
        <v>1</v>
      </c>
      <c r="F235" s="225" t="s">
        <v>230</v>
      </c>
      <c r="G235" s="223"/>
      <c r="H235" s="226">
        <v>1.9</v>
      </c>
      <c r="I235" s="227"/>
      <c r="J235" s="223"/>
      <c r="K235" s="223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145</v>
      </c>
      <c r="AU235" s="232" t="s">
        <v>86</v>
      </c>
      <c r="AV235" s="14" t="s">
        <v>86</v>
      </c>
      <c r="AW235" s="14" t="s">
        <v>35</v>
      </c>
      <c r="AX235" s="14" t="s">
        <v>79</v>
      </c>
      <c r="AY235" s="232" t="s">
        <v>131</v>
      </c>
    </row>
    <row r="236" spans="1:65" s="14" customFormat="1" ht="11.25">
      <c r="B236" s="222"/>
      <c r="C236" s="223"/>
      <c r="D236" s="205" t="s">
        <v>145</v>
      </c>
      <c r="E236" s="224" t="s">
        <v>1</v>
      </c>
      <c r="F236" s="225" t="s">
        <v>231</v>
      </c>
      <c r="G236" s="223"/>
      <c r="H236" s="226">
        <v>10.199999999999999</v>
      </c>
      <c r="I236" s="227"/>
      <c r="J236" s="223"/>
      <c r="K236" s="223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145</v>
      </c>
      <c r="AU236" s="232" t="s">
        <v>86</v>
      </c>
      <c r="AV236" s="14" t="s">
        <v>86</v>
      </c>
      <c r="AW236" s="14" t="s">
        <v>35</v>
      </c>
      <c r="AX236" s="14" t="s">
        <v>79</v>
      </c>
      <c r="AY236" s="232" t="s">
        <v>131</v>
      </c>
    </row>
    <row r="237" spans="1:65" s="14" customFormat="1" ht="11.25">
      <c r="B237" s="222"/>
      <c r="C237" s="223"/>
      <c r="D237" s="205" t="s">
        <v>145</v>
      </c>
      <c r="E237" s="224" t="s">
        <v>1</v>
      </c>
      <c r="F237" s="225" t="s">
        <v>232</v>
      </c>
      <c r="G237" s="223"/>
      <c r="H237" s="226">
        <v>21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145</v>
      </c>
      <c r="AU237" s="232" t="s">
        <v>86</v>
      </c>
      <c r="AV237" s="14" t="s">
        <v>86</v>
      </c>
      <c r="AW237" s="14" t="s">
        <v>35</v>
      </c>
      <c r="AX237" s="14" t="s">
        <v>79</v>
      </c>
      <c r="AY237" s="232" t="s">
        <v>131</v>
      </c>
    </row>
    <row r="238" spans="1:65" s="14" customFormat="1" ht="11.25">
      <c r="B238" s="222"/>
      <c r="C238" s="223"/>
      <c r="D238" s="205" t="s">
        <v>145</v>
      </c>
      <c r="E238" s="224" t="s">
        <v>1</v>
      </c>
      <c r="F238" s="225" t="s">
        <v>233</v>
      </c>
      <c r="G238" s="223"/>
      <c r="H238" s="226">
        <v>21.6</v>
      </c>
      <c r="I238" s="227"/>
      <c r="J238" s="223"/>
      <c r="K238" s="223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145</v>
      </c>
      <c r="AU238" s="232" t="s">
        <v>86</v>
      </c>
      <c r="AV238" s="14" t="s">
        <v>86</v>
      </c>
      <c r="AW238" s="14" t="s">
        <v>35</v>
      </c>
      <c r="AX238" s="14" t="s">
        <v>79</v>
      </c>
      <c r="AY238" s="232" t="s">
        <v>131</v>
      </c>
    </row>
    <row r="239" spans="1:65" s="14" customFormat="1" ht="11.25">
      <c r="B239" s="222"/>
      <c r="C239" s="223"/>
      <c r="D239" s="205" t="s">
        <v>145</v>
      </c>
      <c r="E239" s="224" t="s">
        <v>1</v>
      </c>
      <c r="F239" s="225" t="s">
        <v>234</v>
      </c>
      <c r="G239" s="223"/>
      <c r="H239" s="226">
        <v>1.8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145</v>
      </c>
      <c r="AU239" s="232" t="s">
        <v>86</v>
      </c>
      <c r="AV239" s="14" t="s">
        <v>86</v>
      </c>
      <c r="AW239" s="14" t="s">
        <v>35</v>
      </c>
      <c r="AX239" s="14" t="s">
        <v>79</v>
      </c>
      <c r="AY239" s="232" t="s">
        <v>131</v>
      </c>
    </row>
    <row r="240" spans="1:65" s="14" customFormat="1" ht="11.25">
      <c r="B240" s="222"/>
      <c r="C240" s="223"/>
      <c r="D240" s="205" t="s">
        <v>145</v>
      </c>
      <c r="E240" s="224" t="s">
        <v>1</v>
      </c>
      <c r="F240" s="225" t="s">
        <v>235</v>
      </c>
      <c r="G240" s="223"/>
      <c r="H240" s="226">
        <v>2.7</v>
      </c>
      <c r="I240" s="227"/>
      <c r="J240" s="223"/>
      <c r="K240" s="223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145</v>
      </c>
      <c r="AU240" s="232" t="s">
        <v>86</v>
      </c>
      <c r="AV240" s="14" t="s">
        <v>86</v>
      </c>
      <c r="AW240" s="14" t="s">
        <v>35</v>
      </c>
      <c r="AX240" s="14" t="s">
        <v>79</v>
      </c>
      <c r="AY240" s="232" t="s">
        <v>131</v>
      </c>
    </row>
    <row r="241" spans="1:65" s="14" customFormat="1" ht="11.25">
      <c r="B241" s="222"/>
      <c r="C241" s="223"/>
      <c r="D241" s="205" t="s">
        <v>145</v>
      </c>
      <c r="E241" s="224" t="s">
        <v>1</v>
      </c>
      <c r="F241" s="225" t="s">
        <v>236</v>
      </c>
      <c r="G241" s="223"/>
      <c r="H241" s="226">
        <v>1.8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145</v>
      </c>
      <c r="AU241" s="232" t="s">
        <v>86</v>
      </c>
      <c r="AV241" s="14" t="s">
        <v>86</v>
      </c>
      <c r="AW241" s="14" t="s">
        <v>35</v>
      </c>
      <c r="AX241" s="14" t="s">
        <v>79</v>
      </c>
      <c r="AY241" s="232" t="s">
        <v>131</v>
      </c>
    </row>
    <row r="242" spans="1:65" s="16" customFormat="1" ht="11.25">
      <c r="B242" s="244"/>
      <c r="C242" s="245"/>
      <c r="D242" s="205" t="s">
        <v>145</v>
      </c>
      <c r="E242" s="246" t="s">
        <v>1</v>
      </c>
      <c r="F242" s="247" t="s">
        <v>165</v>
      </c>
      <c r="G242" s="245"/>
      <c r="H242" s="248">
        <v>61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AT242" s="254" t="s">
        <v>145</v>
      </c>
      <c r="AU242" s="254" t="s">
        <v>86</v>
      </c>
      <c r="AV242" s="16" t="s">
        <v>139</v>
      </c>
      <c r="AW242" s="16" t="s">
        <v>35</v>
      </c>
      <c r="AX242" s="16" t="s">
        <v>21</v>
      </c>
      <c r="AY242" s="254" t="s">
        <v>131</v>
      </c>
    </row>
    <row r="243" spans="1:65" s="2" customFormat="1" ht="24.2" customHeight="1">
      <c r="A243" s="35"/>
      <c r="B243" s="36"/>
      <c r="C243" s="192" t="s">
        <v>237</v>
      </c>
      <c r="D243" s="192" t="s">
        <v>134</v>
      </c>
      <c r="E243" s="193" t="s">
        <v>238</v>
      </c>
      <c r="F243" s="194" t="s">
        <v>239</v>
      </c>
      <c r="G243" s="195" t="s">
        <v>137</v>
      </c>
      <c r="H243" s="196">
        <v>19.2</v>
      </c>
      <c r="I243" s="197"/>
      <c r="J243" s="198">
        <f>ROUND(I243*H243,2)</f>
        <v>0</v>
      </c>
      <c r="K243" s="194" t="s">
        <v>138</v>
      </c>
      <c r="L243" s="40"/>
      <c r="M243" s="199" t="s">
        <v>1</v>
      </c>
      <c r="N243" s="200" t="s">
        <v>44</v>
      </c>
      <c r="O243" s="72"/>
      <c r="P243" s="201">
        <f>O243*H243</f>
        <v>0</v>
      </c>
      <c r="Q243" s="201">
        <v>4.2000000000000003E-2</v>
      </c>
      <c r="R243" s="201">
        <f>Q243*H243</f>
        <v>0.80640000000000001</v>
      </c>
      <c r="S243" s="201">
        <v>0</v>
      </c>
      <c r="T243" s="20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3" t="s">
        <v>139</v>
      </c>
      <c r="AT243" s="203" t="s">
        <v>134</v>
      </c>
      <c r="AU243" s="203" t="s">
        <v>86</v>
      </c>
      <c r="AY243" s="18" t="s">
        <v>131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8" t="s">
        <v>21</v>
      </c>
      <c r="BK243" s="204">
        <f>ROUND(I243*H243,2)</f>
        <v>0</v>
      </c>
      <c r="BL243" s="18" t="s">
        <v>139</v>
      </c>
      <c r="BM243" s="203" t="s">
        <v>240</v>
      </c>
    </row>
    <row r="244" spans="1:65" s="2" customFormat="1" ht="19.5">
      <c r="A244" s="35"/>
      <c r="B244" s="36"/>
      <c r="C244" s="37"/>
      <c r="D244" s="205" t="s">
        <v>141</v>
      </c>
      <c r="E244" s="37"/>
      <c r="F244" s="206" t="s">
        <v>239</v>
      </c>
      <c r="G244" s="37"/>
      <c r="H244" s="37"/>
      <c r="I244" s="207"/>
      <c r="J244" s="37"/>
      <c r="K244" s="37"/>
      <c r="L244" s="40"/>
      <c r="M244" s="208"/>
      <c r="N244" s="209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141</v>
      </c>
      <c r="AU244" s="18" t="s">
        <v>86</v>
      </c>
    </row>
    <row r="245" spans="1:65" s="2" customFormat="1" ht="11.25">
      <c r="A245" s="35"/>
      <c r="B245" s="36"/>
      <c r="C245" s="37"/>
      <c r="D245" s="210" t="s">
        <v>143</v>
      </c>
      <c r="E245" s="37"/>
      <c r="F245" s="211" t="s">
        <v>241</v>
      </c>
      <c r="G245" s="37"/>
      <c r="H245" s="37"/>
      <c r="I245" s="207"/>
      <c r="J245" s="37"/>
      <c r="K245" s="37"/>
      <c r="L245" s="40"/>
      <c r="M245" s="208"/>
      <c r="N245" s="209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143</v>
      </c>
      <c r="AU245" s="18" t="s">
        <v>86</v>
      </c>
    </row>
    <row r="246" spans="1:65" s="13" customFormat="1" ht="11.25">
      <c r="B246" s="212"/>
      <c r="C246" s="213"/>
      <c r="D246" s="205" t="s">
        <v>145</v>
      </c>
      <c r="E246" s="214" t="s">
        <v>1</v>
      </c>
      <c r="F246" s="215" t="s">
        <v>242</v>
      </c>
      <c r="G246" s="213"/>
      <c r="H246" s="214" t="s">
        <v>1</v>
      </c>
      <c r="I246" s="216"/>
      <c r="J246" s="213"/>
      <c r="K246" s="213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145</v>
      </c>
      <c r="AU246" s="221" t="s">
        <v>86</v>
      </c>
      <c r="AV246" s="13" t="s">
        <v>21</v>
      </c>
      <c r="AW246" s="13" t="s">
        <v>35</v>
      </c>
      <c r="AX246" s="13" t="s">
        <v>79</v>
      </c>
      <c r="AY246" s="221" t="s">
        <v>131</v>
      </c>
    </row>
    <row r="247" spans="1:65" s="14" customFormat="1" ht="11.25">
      <c r="B247" s="222"/>
      <c r="C247" s="223"/>
      <c r="D247" s="205" t="s">
        <v>145</v>
      </c>
      <c r="E247" s="224" t="s">
        <v>1</v>
      </c>
      <c r="F247" s="225" t="s">
        <v>243</v>
      </c>
      <c r="G247" s="223"/>
      <c r="H247" s="226">
        <v>0.56999999999999995</v>
      </c>
      <c r="I247" s="227"/>
      <c r="J247" s="223"/>
      <c r="K247" s="223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145</v>
      </c>
      <c r="AU247" s="232" t="s">
        <v>86</v>
      </c>
      <c r="AV247" s="14" t="s">
        <v>86</v>
      </c>
      <c r="AW247" s="14" t="s">
        <v>35</v>
      </c>
      <c r="AX247" s="14" t="s">
        <v>79</v>
      </c>
      <c r="AY247" s="232" t="s">
        <v>131</v>
      </c>
    </row>
    <row r="248" spans="1:65" s="14" customFormat="1" ht="11.25">
      <c r="B248" s="222"/>
      <c r="C248" s="223"/>
      <c r="D248" s="205" t="s">
        <v>145</v>
      </c>
      <c r="E248" s="224" t="s">
        <v>1</v>
      </c>
      <c r="F248" s="225" t="s">
        <v>244</v>
      </c>
      <c r="G248" s="223"/>
      <c r="H248" s="226">
        <v>5.58</v>
      </c>
      <c r="I248" s="227"/>
      <c r="J248" s="223"/>
      <c r="K248" s="223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145</v>
      </c>
      <c r="AU248" s="232" t="s">
        <v>86</v>
      </c>
      <c r="AV248" s="14" t="s">
        <v>86</v>
      </c>
      <c r="AW248" s="14" t="s">
        <v>35</v>
      </c>
      <c r="AX248" s="14" t="s">
        <v>79</v>
      </c>
      <c r="AY248" s="232" t="s">
        <v>131</v>
      </c>
    </row>
    <row r="249" spans="1:65" s="14" customFormat="1" ht="11.25">
      <c r="B249" s="222"/>
      <c r="C249" s="223"/>
      <c r="D249" s="205" t="s">
        <v>145</v>
      </c>
      <c r="E249" s="224" t="s">
        <v>1</v>
      </c>
      <c r="F249" s="225" t="s">
        <v>245</v>
      </c>
      <c r="G249" s="223"/>
      <c r="H249" s="226">
        <v>3.6</v>
      </c>
      <c r="I249" s="227"/>
      <c r="J249" s="223"/>
      <c r="K249" s="223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145</v>
      </c>
      <c r="AU249" s="232" t="s">
        <v>86</v>
      </c>
      <c r="AV249" s="14" t="s">
        <v>86</v>
      </c>
      <c r="AW249" s="14" t="s">
        <v>35</v>
      </c>
      <c r="AX249" s="14" t="s">
        <v>79</v>
      </c>
      <c r="AY249" s="232" t="s">
        <v>131</v>
      </c>
    </row>
    <row r="250" spans="1:65" s="14" customFormat="1" ht="11.25">
      <c r="B250" s="222"/>
      <c r="C250" s="223"/>
      <c r="D250" s="205" t="s">
        <v>145</v>
      </c>
      <c r="E250" s="224" t="s">
        <v>1</v>
      </c>
      <c r="F250" s="225" t="s">
        <v>246</v>
      </c>
      <c r="G250" s="223"/>
      <c r="H250" s="226">
        <v>3.15</v>
      </c>
      <c r="I250" s="227"/>
      <c r="J250" s="223"/>
      <c r="K250" s="223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145</v>
      </c>
      <c r="AU250" s="232" t="s">
        <v>86</v>
      </c>
      <c r="AV250" s="14" t="s">
        <v>86</v>
      </c>
      <c r="AW250" s="14" t="s">
        <v>35</v>
      </c>
      <c r="AX250" s="14" t="s">
        <v>79</v>
      </c>
      <c r="AY250" s="232" t="s">
        <v>131</v>
      </c>
    </row>
    <row r="251" spans="1:65" s="14" customFormat="1" ht="11.25">
      <c r="B251" s="222"/>
      <c r="C251" s="223"/>
      <c r="D251" s="205" t="s">
        <v>145</v>
      </c>
      <c r="E251" s="224" t="s">
        <v>1</v>
      </c>
      <c r="F251" s="225" t="s">
        <v>247</v>
      </c>
      <c r="G251" s="223"/>
      <c r="H251" s="226">
        <v>0.54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145</v>
      </c>
      <c r="AU251" s="232" t="s">
        <v>86</v>
      </c>
      <c r="AV251" s="14" t="s">
        <v>86</v>
      </c>
      <c r="AW251" s="14" t="s">
        <v>35</v>
      </c>
      <c r="AX251" s="14" t="s">
        <v>79</v>
      </c>
      <c r="AY251" s="232" t="s">
        <v>131</v>
      </c>
    </row>
    <row r="252" spans="1:65" s="14" customFormat="1" ht="11.25">
      <c r="B252" s="222"/>
      <c r="C252" s="223"/>
      <c r="D252" s="205" t="s">
        <v>145</v>
      </c>
      <c r="E252" s="224" t="s">
        <v>1</v>
      </c>
      <c r="F252" s="225" t="s">
        <v>248</v>
      </c>
      <c r="G252" s="223"/>
      <c r="H252" s="226">
        <v>0.6</v>
      </c>
      <c r="I252" s="227"/>
      <c r="J252" s="223"/>
      <c r="K252" s="223"/>
      <c r="L252" s="228"/>
      <c r="M252" s="229"/>
      <c r="N252" s="230"/>
      <c r="O252" s="230"/>
      <c r="P252" s="230"/>
      <c r="Q252" s="230"/>
      <c r="R252" s="230"/>
      <c r="S252" s="230"/>
      <c r="T252" s="231"/>
      <c r="AT252" s="232" t="s">
        <v>145</v>
      </c>
      <c r="AU252" s="232" t="s">
        <v>86</v>
      </c>
      <c r="AV252" s="14" t="s">
        <v>86</v>
      </c>
      <c r="AW252" s="14" t="s">
        <v>35</v>
      </c>
      <c r="AX252" s="14" t="s">
        <v>79</v>
      </c>
      <c r="AY252" s="232" t="s">
        <v>131</v>
      </c>
    </row>
    <row r="253" spans="1:65" s="14" customFormat="1" ht="11.25">
      <c r="B253" s="222"/>
      <c r="C253" s="223"/>
      <c r="D253" s="205" t="s">
        <v>145</v>
      </c>
      <c r="E253" s="224" t="s">
        <v>1</v>
      </c>
      <c r="F253" s="225" t="s">
        <v>249</v>
      </c>
      <c r="G253" s="223"/>
      <c r="H253" s="226">
        <v>0.48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145</v>
      </c>
      <c r="AU253" s="232" t="s">
        <v>86</v>
      </c>
      <c r="AV253" s="14" t="s">
        <v>86</v>
      </c>
      <c r="AW253" s="14" t="s">
        <v>35</v>
      </c>
      <c r="AX253" s="14" t="s">
        <v>79</v>
      </c>
      <c r="AY253" s="232" t="s">
        <v>131</v>
      </c>
    </row>
    <row r="254" spans="1:65" s="14" customFormat="1" ht="11.25">
      <c r="B254" s="222"/>
      <c r="C254" s="223"/>
      <c r="D254" s="205" t="s">
        <v>145</v>
      </c>
      <c r="E254" s="224" t="s">
        <v>1</v>
      </c>
      <c r="F254" s="225" t="s">
        <v>250</v>
      </c>
      <c r="G254" s="223"/>
      <c r="H254" s="226">
        <v>0.72</v>
      </c>
      <c r="I254" s="227"/>
      <c r="J254" s="223"/>
      <c r="K254" s="223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145</v>
      </c>
      <c r="AU254" s="232" t="s">
        <v>86</v>
      </c>
      <c r="AV254" s="14" t="s">
        <v>86</v>
      </c>
      <c r="AW254" s="14" t="s">
        <v>35</v>
      </c>
      <c r="AX254" s="14" t="s">
        <v>79</v>
      </c>
      <c r="AY254" s="232" t="s">
        <v>131</v>
      </c>
    </row>
    <row r="255" spans="1:65" s="14" customFormat="1" ht="11.25">
      <c r="B255" s="222"/>
      <c r="C255" s="223"/>
      <c r="D255" s="205" t="s">
        <v>145</v>
      </c>
      <c r="E255" s="224" t="s">
        <v>1</v>
      </c>
      <c r="F255" s="225" t="s">
        <v>251</v>
      </c>
      <c r="G255" s="223"/>
      <c r="H255" s="226">
        <v>3.6</v>
      </c>
      <c r="I255" s="227"/>
      <c r="J255" s="223"/>
      <c r="K255" s="223"/>
      <c r="L255" s="228"/>
      <c r="M255" s="229"/>
      <c r="N255" s="230"/>
      <c r="O255" s="230"/>
      <c r="P255" s="230"/>
      <c r="Q255" s="230"/>
      <c r="R255" s="230"/>
      <c r="S255" s="230"/>
      <c r="T255" s="231"/>
      <c r="AT255" s="232" t="s">
        <v>145</v>
      </c>
      <c r="AU255" s="232" t="s">
        <v>86</v>
      </c>
      <c r="AV255" s="14" t="s">
        <v>86</v>
      </c>
      <c r="AW255" s="14" t="s">
        <v>35</v>
      </c>
      <c r="AX255" s="14" t="s">
        <v>79</v>
      </c>
      <c r="AY255" s="232" t="s">
        <v>131</v>
      </c>
    </row>
    <row r="256" spans="1:65" s="14" customFormat="1" ht="11.25">
      <c r="B256" s="222"/>
      <c r="C256" s="223"/>
      <c r="D256" s="205" t="s">
        <v>145</v>
      </c>
      <c r="E256" s="224" t="s">
        <v>1</v>
      </c>
      <c r="F256" s="225" t="s">
        <v>252</v>
      </c>
      <c r="G256" s="223"/>
      <c r="H256" s="226">
        <v>0.36</v>
      </c>
      <c r="I256" s="227"/>
      <c r="J256" s="223"/>
      <c r="K256" s="223"/>
      <c r="L256" s="228"/>
      <c r="M256" s="229"/>
      <c r="N256" s="230"/>
      <c r="O256" s="230"/>
      <c r="P256" s="230"/>
      <c r="Q256" s="230"/>
      <c r="R256" s="230"/>
      <c r="S256" s="230"/>
      <c r="T256" s="231"/>
      <c r="AT256" s="232" t="s">
        <v>145</v>
      </c>
      <c r="AU256" s="232" t="s">
        <v>86</v>
      </c>
      <c r="AV256" s="14" t="s">
        <v>86</v>
      </c>
      <c r="AW256" s="14" t="s">
        <v>35</v>
      </c>
      <c r="AX256" s="14" t="s">
        <v>79</v>
      </c>
      <c r="AY256" s="232" t="s">
        <v>131</v>
      </c>
    </row>
    <row r="257" spans="1:65" s="16" customFormat="1" ht="11.25">
      <c r="B257" s="244"/>
      <c r="C257" s="245"/>
      <c r="D257" s="205" t="s">
        <v>145</v>
      </c>
      <c r="E257" s="246" t="s">
        <v>1</v>
      </c>
      <c r="F257" s="247" t="s">
        <v>165</v>
      </c>
      <c r="G257" s="245"/>
      <c r="H257" s="248">
        <v>19.2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AT257" s="254" t="s">
        <v>145</v>
      </c>
      <c r="AU257" s="254" t="s">
        <v>86</v>
      </c>
      <c r="AV257" s="16" t="s">
        <v>139</v>
      </c>
      <c r="AW257" s="16" t="s">
        <v>35</v>
      </c>
      <c r="AX257" s="16" t="s">
        <v>21</v>
      </c>
      <c r="AY257" s="254" t="s">
        <v>131</v>
      </c>
    </row>
    <row r="258" spans="1:65" s="12" customFormat="1" ht="22.9" customHeight="1">
      <c r="B258" s="176"/>
      <c r="C258" s="177"/>
      <c r="D258" s="178" t="s">
        <v>78</v>
      </c>
      <c r="E258" s="190" t="s">
        <v>237</v>
      </c>
      <c r="F258" s="190" t="s">
        <v>253</v>
      </c>
      <c r="G258" s="177"/>
      <c r="H258" s="177"/>
      <c r="I258" s="180"/>
      <c r="J258" s="191">
        <f>BK258</f>
        <v>0</v>
      </c>
      <c r="K258" s="177"/>
      <c r="L258" s="182"/>
      <c r="M258" s="183"/>
      <c r="N258" s="184"/>
      <c r="O258" s="184"/>
      <c r="P258" s="185">
        <f>SUM(P259:P327)</f>
        <v>0</v>
      </c>
      <c r="Q258" s="184"/>
      <c r="R258" s="185">
        <f>SUM(R259:R327)</f>
        <v>1.5599999999999998E-3</v>
      </c>
      <c r="S258" s="184"/>
      <c r="T258" s="186">
        <f>SUM(T259:T327)</f>
        <v>5.3740100000000002</v>
      </c>
      <c r="AR258" s="187" t="s">
        <v>21</v>
      </c>
      <c r="AT258" s="188" t="s">
        <v>78</v>
      </c>
      <c r="AU258" s="188" t="s">
        <v>21</v>
      </c>
      <c r="AY258" s="187" t="s">
        <v>131</v>
      </c>
      <c r="BK258" s="189">
        <f>SUM(BK259:BK327)</f>
        <v>0</v>
      </c>
    </row>
    <row r="259" spans="1:65" s="2" customFormat="1" ht="37.9" customHeight="1">
      <c r="A259" s="35"/>
      <c r="B259" s="36"/>
      <c r="C259" s="192" t="s">
        <v>25</v>
      </c>
      <c r="D259" s="192" t="s">
        <v>134</v>
      </c>
      <c r="E259" s="193" t="s">
        <v>254</v>
      </c>
      <c r="F259" s="194" t="s">
        <v>255</v>
      </c>
      <c r="G259" s="195" t="s">
        <v>137</v>
      </c>
      <c r="H259" s="196">
        <v>180</v>
      </c>
      <c r="I259" s="197"/>
      <c r="J259" s="198">
        <f>ROUND(I259*H259,2)</f>
        <v>0</v>
      </c>
      <c r="K259" s="194" t="s">
        <v>138</v>
      </c>
      <c r="L259" s="40"/>
      <c r="M259" s="199" t="s">
        <v>1</v>
      </c>
      <c r="N259" s="200" t="s">
        <v>44</v>
      </c>
      <c r="O259" s="72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3" t="s">
        <v>139</v>
      </c>
      <c r="AT259" s="203" t="s">
        <v>134</v>
      </c>
      <c r="AU259" s="203" t="s">
        <v>86</v>
      </c>
      <c r="AY259" s="18" t="s">
        <v>131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8" t="s">
        <v>21</v>
      </c>
      <c r="BK259" s="204">
        <f>ROUND(I259*H259,2)</f>
        <v>0</v>
      </c>
      <c r="BL259" s="18" t="s">
        <v>139</v>
      </c>
      <c r="BM259" s="203" t="s">
        <v>256</v>
      </c>
    </row>
    <row r="260" spans="1:65" s="2" customFormat="1" ht="29.25">
      <c r="A260" s="35"/>
      <c r="B260" s="36"/>
      <c r="C260" s="37"/>
      <c r="D260" s="205" t="s">
        <v>141</v>
      </c>
      <c r="E260" s="37"/>
      <c r="F260" s="206" t="s">
        <v>257</v>
      </c>
      <c r="G260" s="37"/>
      <c r="H260" s="37"/>
      <c r="I260" s="207"/>
      <c r="J260" s="37"/>
      <c r="K260" s="37"/>
      <c r="L260" s="40"/>
      <c r="M260" s="208"/>
      <c r="N260" s="209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141</v>
      </c>
      <c r="AU260" s="18" t="s">
        <v>86</v>
      </c>
    </row>
    <row r="261" spans="1:65" s="2" customFormat="1" ht="11.25">
      <c r="A261" s="35"/>
      <c r="B261" s="36"/>
      <c r="C261" s="37"/>
      <c r="D261" s="210" t="s">
        <v>143</v>
      </c>
      <c r="E261" s="37"/>
      <c r="F261" s="211" t="s">
        <v>258</v>
      </c>
      <c r="G261" s="37"/>
      <c r="H261" s="37"/>
      <c r="I261" s="207"/>
      <c r="J261" s="37"/>
      <c r="K261" s="37"/>
      <c r="L261" s="40"/>
      <c r="M261" s="208"/>
      <c r="N261" s="209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143</v>
      </c>
      <c r="AU261" s="18" t="s">
        <v>86</v>
      </c>
    </row>
    <row r="262" spans="1:65" s="14" customFormat="1" ht="11.25">
      <c r="B262" s="222"/>
      <c r="C262" s="223"/>
      <c r="D262" s="205" t="s">
        <v>145</v>
      </c>
      <c r="E262" s="224" t="s">
        <v>1</v>
      </c>
      <c r="F262" s="225" t="s">
        <v>259</v>
      </c>
      <c r="G262" s="223"/>
      <c r="H262" s="226">
        <v>6</v>
      </c>
      <c r="I262" s="227"/>
      <c r="J262" s="223"/>
      <c r="K262" s="223"/>
      <c r="L262" s="228"/>
      <c r="M262" s="229"/>
      <c r="N262" s="230"/>
      <c r="O262" s="230"/>
      <c r="P262" s="230"/>
      <c r="Q262" s="230"/>
      <c r="R262" s="230"/>
      <c r="S262" s="230"/>
      <c r="T262" s="231"/>
      <c r="AT262" s="232" t="s">
        <v>145</v>
      </c>
      <c r="AU262" s="232" t="s">
        <v>86</v>
      </c>
      <c r="AV262" s="14" t="s">
        <v>86</v>
      </c>
      <c r="AW262" s="14" t="s">
        <v>35</v>
      </c>
      <c r="AX262" s="14" t="s">
        <v>79</v>
      </c>
      <c r="AY262" s="232" t="s">
        <v>131</v>
      </c>
    </row>
    <row r="263" spans="1:65" s="14" customFormat="1" ht="11.25">
      <c r="B263" s="222"/>
      <c r="C263" s="223"/>
      <c r="D263" s="205" t="s">
        <v>145</v>
      </c>
      <c r="E263" s="224" t="s">
        <v>1</v>
      </c>
      <c r="F263" s="225" t="s">
        <v>260</v>
      </c>
      <c r="G263" s="223"/>
      <c r="H263" s="226">
        <v>96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145</v>
      </c>
      <c r="AU263" s="232" t="s">
        <v>86</v>
      </c>
      <c r="AV263" s="14" t="s">
        <v>86</v>
      </c>
      <c r="AW263" s="14" t="s">
        <v>35</v>
      </c>
      <c r="AX263" s="14" t="s">
        <v>79</v>
      </c>
      <c r="AY263" s="232" t="s">
        <v>131</v>
      </c>
    </row>
    <row r="264" spans="1:65" s="14" customFormat="1" ht="11.25">
      <c r="B264" s="222"/>
      <c r="C264" s="223"/>
      <c r="D264" s="205" t="s">
        <v>145</v>
      </c>
      <c r="E264" s="224" t="s">
        <v>1</v>
      </c>
      <c r="F264" s="225" t="s">
        <v>261</v>
      </c>
      <c r="G264" s="223"/>
      <c r="H264" s="226">
        <v>78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145</v>
      </c>
      <c r="AU264" s="232" t="s">
        <v>86</v>
      </c>
      <c r="AV264" s="14" t="s">
        <v>86</v>
      </c>
      <c r="AW264" s="14" t="s">
        <v>35</v>
      </c>
      <c r="AX264" s="14" t="s">
        <v>79</v>
      </c>
      <c r="AY264" s="232" t="s">
        <v>131</v>
      </c>
    </row>
    <row r="265" spans="1:65" s="16" customFormat="1" ht="11.25">
      <c r="B265" s="244"/>
      <c r="C265" s="245"/>
      <c r="D265" s="205" t="s">
        <v>145</v>
      </c>
      <c r="E265" s="246" t="s">
        <v>1</v>
      </c>
      <c r="F265" s="247" t="s">
        <v>165</v>
      </c>
      <c r="G265" s="245"/>
      <c r="H265" s="248">
        <v>180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145</v>
      </c>
      <c r="AU265" s="254" t="s">
        <v>86</v>
      </c>
      <c r="AV265" s="16" t="s">
        <v>139</v>
      </c>
      <c r="AW265" s="16" t="s">
        <v>35</v>
      </c>
      <c r="AX265" s="16" t="s">
        <v>21</v>
      </c>
      <c r="AY265" s="254" t="s">
        <v>131</v>
      </c>
    </row>
    <row r="266" spans="1:65" s="2" customFormat="1" ht="33" customHeight="1">
      <c r="A266" s="35"/>
      <c r="B266" s="36"/>
      <c r="C266" s="192" t="s">
        <v>262</v>
      </c>
      <c r="D266" s="192" t="s">
        <v>134</v>
      </c>
      <c r="E266" s="193" t="s">
        <v>263</v>
      </c>
      <c r="F266" s="194" t="s">
        <v>264</v>
      </c>
      <c r="G266" s="195" t="s">
        <v>137</v>
      </c>
      <c r="H266" s="196">
        <v>2520</v>
      </c>
      <c r="I266" s="197"/>
      <c r="J266" s="198">
        <f>ROUND(I266*H266,2)</f>
        <v>0</v>
      </c>
      <c r="K266" s="194" t="s">
        <v>138</v>
      </c>
      <c r="L266" s="40"/>
      <c r="M266" s="199" t="s">
        <v>1</v>
      </c>
      <c r="N266" s="200" t="s">
        <v>44</v>
      </c>
      <c r="O266" s="72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3" t="s">
        <v>139</v>
      </c>
      <c r="AT266" s="203" t="s">
        <v>134</v>
      </c>
      <c r="AU266" s="203" t="s">
        <v>86</v>
      </c>
      <c r="AY266" s="18" t="s">
        <v>131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8" t="s">
        <v>21</v>
      </c>
      <c r="BK266" s="204">
        <f>ROUND(I266*H266,2)</f>
        <v>0</v>
      </c>
      <c r="BL266" s="18" t="s">
        <v>139</v>
      </c>
      <c r="BM266" s="203" t="s">
        <v>265</v>
      </c>
    </row>
    <row r="267" spans="1:65" s="2" customFormat="1" ht="29.25">
      <c r="A267" s="35"/>
      <c r="B267" s="36"/>
      <c r="C267" s="37"/>
      <c r="D267" s="205" t="s">
        <v>141</v>
      </c>
      <c r="E267" s="37"/>
      <c r="F267" s="206" t="s">
        <v>266</v>
      </c>
      <c r="G267" s="37"/>
      <c r="H267" s="37"/>
      <c r="I267" s="207"/>
      <c r="J267" s="37"/>
      <c r="K267" s="37"/>
      <c r="L267" s="40"/>
      <c r="M267" s="208"/>
      <c r="N267" s="209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141</v>
      </c>
      <c r="AU267" s="18" t="s">
        <v>86</v>
      </c>
    </row>
    <row r="268" spans="1:65" s="2" customFormat="1" ht="11.25">
      <c r="A268" s="35"/>
      <c r="B268" s="36"/>
      <c r="C268" s="37"/>
      <c r="D268" s="210" t="s">
        <v>143</v>
      </c>
      <c r="E268" s="37"/>
      <c r="F268" s="211" t="s">
        <v>267</v>
      </c>
      <c r="G268" s="37"/>
      <c r="H268" s="37"/>
      <c r="I268" s="207"/>
      <c r="J268" s="37"/>
      <c r="K268" s="37"/>
      <c r="L268" s="40"/>
      <c r="M268" s="208"/>
      <c r="N268" s="209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143</v>
      </c>
      <c r="AU268" s="18" t="s">
        <v>86</v>
      </c>
    </row>
    <row r="269" spans="1:65" s="14" customFormat="1" ht="11.25">
      <c r="B269" s="222"/>
      <c r="C269" s="223"/>
      <c r="D269" s="205" t="s">
        <v>145</v>
      </c>
      <c r="E269" s="224" t="s">
        <v>1</v>
      </c>
      <c r="F269" s="225" t="s">
        <v>259</v>
      </c>
      <c r="G269" s="223"/>
      <c r="H269" s="226">
        <v>6</v>
      </c>
      <c r="I269" s="227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145</v>
      </c>
      <c r="AU269" s="232" t="s">
        <v>86</v>
      </c>
      <c r="AV269" s="14" t="s">
        <v>86</v>
      </c>
      <c r="AW269" s="14" t="s">
        <v>35</v>
      </c>
      <c r="AX269" s="14" t="s">
        <v>79</v>
      </c>
      <c r="AY269" s="232" t="s">
        <v>131</v>
      </c>
    </row>
    <row r="270" spans="1:65" s="14" customFormat="1" ht="11.25">
      <c r="B270" s="222"/>
      <c r="C270" s="223"/>
      <c r="D270" s="205" t="s">
        <v>145</v>
      </c>
      <c r="E270" s="224" t="s">
        <v>1</v>
      </c>
      <c r="F270" s="225" t="s">
        <v>260</v>
      </c>
      <c r="G270" s="223"/>
      <c r="H270" s="226">
        <v>96</v>
      </c>
      <c r="I270" s="227"/>
      <c r="J270" s="223"/>
      <c r="K270" s="223"/>
      <c r="L270" s="228"/>
      <c r="M270" s="229"/>
      <c r="N270" s="230"/>
      <c r="O270" s="230"/>
      <c r="P270" s="230"/>
      <c r="Q270" s="230"/>
      <c r="R270" s="230"/>
      <c r="S270" s="230"/>
      <c r="T270" s="231"/>
      <c r="AT270" s="232" t="s">
        <v>145</v>
      </c>
      <c r="AU270" s="232" t="s">
        <v>86</v>
      </c>
      <c r="AV270" s="14" t="s">
        <v>86</v>
      </c>
      <c r="AW270" s="14" t="s">
        <v>35</v>
      </c>
      <c r="AX270" s="14" t="s">
        <v>79</v>
      </c>
      <c r="AY270" s="232" t="s">
        <v>131</v>
      </c>
    </row>
    <row r="271" spans="1:65" s="14" customFormat="1" ht="11.25">
      <c r="B271" s="222"/>
      <c r="C271" s="223"/>
      <c r="D271" s="205" t="s">
        <v>145</v>
      </c>
      <c r="E271" s="224" t="s">
        <v>1</v>
      </c>
      <c r="F271" s="225" t="s">
        <v>261</v>
      </c>
      <c r="G271" s="223"/>
      <c r="H271" s="226">
        <v>78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145</v>
      </c>
      <c r="AU271" s="232" t="s">
        <v>86</v>
      </c>
      <c r="AV271" s="14" t="s">
        <v>86</v>
      </c>
      <c r="AW271" s="14" t="s">
        <v>35</v>
      </c>
      <c r="AX271" s="14" t="s">
        <v>79</v>
      </c>
      <c r="AY271" s="232" t="s">
        <v>131</v>
      </c>
    </row>
    <row r="272" spans="1:65" s="16" customFormat="1" ht="11.25">
      <c r="B272" s="244"/>
      <c r="C272" s="245"/>
      <c r="D272" s="205" t="s">
        <v>145</v>
      </c>
      <c r="E272" s="246" t="s">
        <v>1</v>
      </c>
      <c r="F272" s="247" t="s">
        <v>165</v>
      </c>
      <c r="G272" s="245"/>
      <c r="H272" s="248">
        <v>180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AT272" s="254" t="s">
        <v>145</v>
      </c>
      <c r="AU272" s="254" t="s">
        <v>86</v>
      </c>
      <c r="AV272" s="16" t="s">
        <v>139</v>
      </c>
      <c r="AW272" s="16" t="s">
        <v>35</v>
      </c>
      <c r="AX272" s="16" t="s">
        <v>21</v>
      </c>
      <c r="AY272" s="254" t="s">
        <v>131</v>
      </c>
    </row>
    <row r="273" spans="1:65" s="14" customFormat="1" ht="11.25">
      <c r="B273" s="222"/>
      <c r="C273" s="223"/>
      <c r="D273" s="205" t="s">
        <v>145</v>
      </c>
      <c r="E273" s="223"/>
      <c r="F273" s="225" t="s">
        <v>268</v>
      </c>
      <c r="G273" s="223"/>
      <c r="H273" s="226">
        <v>2520</v>
      </c>
      <c r="I273" s="227"/>
      <c r="J273" s="223"/>
      <c r="K273" s="223"/>
      <c r="L273" s="228"/>
      <c r="M273" s="229"/>
      <c r="N273" s="230"/>
      <c r="O273" s="230"/>
      <c r="P273" s="230"/>
      <c r="Q273" s="230"/>
      <c r="R273" s="230"/>
      <c r="S273" s="230"/>
      <c r="T273" s="231"/>
      <c r="AT273" s="232" t="s">
        <v>145</v>
      </c>
      <c r="AU273" s="232" t="s">
        <v>86</v>
      </c>
      <c r="AV273" s="14" t="s">
        <v>86</v>
      </c>
      <c r="AW273" s="14" t="s">
        <v>4</v>
      </c>
      <c r="AX273" s="14" t="s">
        <v>21</v>
      </c>
      <c r="AY273" s="232" t="s">
        <v>131</v>
      </c>
    </row>
    <row r="274" spans="1:65" s="2" customFormat="1" ht="37.9" customHeight="1">
      <c r="A274" s="35"/>
      <c r="B274" s="36"/>
      <c r="C274" s="192" t="s">
        <v>269</v>
      </c>
      <c r="D274" s="192" t="s">
        <v>134</v>
      </c>
      <c r="E274" s="193" t="s">
        <v>270</v>
      </c>
      <c r="F274" s="194" t="s">
        <v>271</v>
      </c>
      <c r="G274" s="195" t="s">
        <v>137</v>
      </c>
      <c r="H274" s="196">
        <v>180</v>
      </c>
      <c r="I274" s="197"/>
      <c r="J274" s="198">
        <f>ROUND(I274*H274,2)</f>
        <v>0</v>
      </c>
      <c r="K274" s="194" t="s">
        <v>138</v>
      </c>
      <c r="L274" s="40"/>
      <c r="M274" s="199" t="s">
        <v>1</v>
      </c>
      <c r="N274" s="200" t="s">
        <v>44</v>
      </c>
      <c r="O274" s="72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3" t="s">
        <v>139</v>
      </c>
      <c r="AT274" s="203" t="s">
        <v>134</v>
      </c>
      <c r="AU274" s="203" t="s">
        <v>86</v>
      </c>
      <c r="AY274" s="18" t="s">
        <v>131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8" t="s">
        <v>21</v>
      </c>
      <c r="BK274" s="204">
        <f>ROUND(I274*H274,2)</f>
        <v>0</v>
      </c>
      <c r="BL274" s="18" t="s">
        <v>139</v>
      </c>
      <c r="BM274" s="203" t="s">
        <v>272</v>
      </c>
    </row>
    <row r="275" spans="1:65" s="2" customFormat="1" ht="29.25">
      <c r="A275" s="35"/>
      <c r="B275" s="36"/>
      <c r="C275" s="37"/>
      <c r="D275" s="205" t="s">
        <v>141</v>
      </c>
      <c r="E275" s="37"/>
      <c r="F275" s="206" t="s">
        <v>273</v>
      </c>
      <c r="G275" s="37"/>
      <c r="H275" s="37"/>
      <c r="I275" s="207"/>
      <c r="J275" s="37"/>
      <c r="K275" s="37"/>
      <c r="L275" s="40"/>
      <c r="M275" s="208"/>
      <c r="N275" s="209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141</v>
      </c>
      <c r="AU275" s="18" t="s">
        <v>86</v>
      </c>
    </row>
    <row r="276" spans="1:65" s="2" customFormat="1" ht="11.25">
      <c r="A276" s="35"/>
      <c r="B276" s="36"/>
      <c r="C276" s="37"/>
      <c r="D276" s="210" t="s">
        <v>143</v>
      </c>
      <c r="E276" s="37"/>
      <c r="F276" s="211" t="s">
        <v>274</v>
      </c>
      <c r="G276" s="37"/>
      <c r="H276" s="37"/>
      <c r="I276" s="207"/>
      <c r="J276" s="37"/>
      <c r="K276" s="37"/>
      <c r="L276" s="40"/>
      <c r="M276" s="208"/>
      <c r="N276" s="209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143</v>
      </c>
      <c r="AU276" s="18" t="s">
        <v>86</v>
      </c>
    </row>
    <row r="277" spans="1:65" s="14" customFormat="1" ht="11.25">
      <c r="B277" s="222"/>
      <c r="C277" s="223"/>
      <c r="D277" s="205" t="s">
        <v>145</v>
      </c>
      <c r="E277" s="224" t="s">
        <v>1</v>
      </c>
      <c r="F277" s="225" t="s">
        <v>259</v>
      </c>
      <c r="G277" s="223"/>
      <c r="H277" s="226">
        <v>6</v>
      </c>
      <c r="I277" s="227"/>
      <c r="J277" s="223"/>
      <c r="K277" s="223"/>
      <c r="L277" s="228"/>
      <c r="M277" s="229"/>
      <c r="N277" s="230"/>
      <c r="O277" s="230"/>
      <c r="P277" s="230"/>
      <c r="Q277" s="230"/>
      <c r="R277" s="230"/>
      <c r="S277" s="230"/>
      <c r="T277" s="231"/>
      <c r="AT277" s="232" t="s">
        <v>145</v>
      </c>
      <c r="AU277" s="232" t="s">
        <v>86</v>
      </c>
      <c r="AV277" s="14" t="s">
        <v>86</v>
      </c>
      <c r="AW277" s="14" t="s">
        <v>35</v>
      </c>
      <c r="AX277" s="14" t="s">
        <v>79</v>
      </c>
      <c r="AY277" s="232" t="s">
        <v>131</v>
      </c>
    </row>
    <row r="278" spans="1:65" s="14" customFormat="1" ht="11.25">
      <c r="B278" s="222"/>
      <c r="C278" s="223"/>
      <c r="D278" s="205" t="s">
        <v>145</v>
      </c>
      <c r="E278" s="224" t="s">
        <v>1</v>
      </c>
      <c r="F278" s="225" t="s">
        <v>260</v>
      </c>
      <c r="G278" s="223"/>
      <c r="H278" s="226">
        <v>96</v>
      </c>
      <c r="I278" s="227"/>
      <c r="J278" s="223"/>
      <c r="K278" s="223"/>
      <c r="L278" s="228"/>
      <c r="M278" s="229"/>
      <c r="N278" s="230"/>
      <c r="O278" s="230"/>
      <c r="P278" s="230"/>
      <c r="Q278" s="230"/>
      <c r="R278" s="230"/>
      <c r="S278" s="230"/>
      <c r="T278" s="231"/>
      <c r="AT278" s="232" t="s">
        <v>145</v>
      </c>
      <c r="AU278" s="232" t="s">
        <v>86</v>
      </c>
      <c r="AV278" s="14" t="s">
        <v>86</v>
      </c>
      <c r="AW278" s="14" t="s">
        <v>35</v>
      </c>
      <c r="AX278" s="14" t="s">
        <v>79</v>
      </c>
      <c r="AY278" s="232" t="s">
        <v>131</v>
      </c>
    </row>
    <row r="279" spans="1:65" s="14" customFormat="1" ht="11.25">
      <c r="B279" s="222"/>
      <c r="C279" s="223"/>
      <c r="D279" s="205" t="s">
        <v>145</v>
      </c>
      <c r="E279" s="224" t="s">
        <v>1</v>
      </c>
      <c r="F279" s="225" t="s">
        <v>261</v>
      </c>
      <c r="G279" s="223"/>
      <c r="H279" s="226">
        <v>78</v>
      </c>
      <c r="I279" s="227"/>
      <c r="J279" s="223"/>
      <c r="K279" s="223"/>
      <c r="L279" s="228"/>
      <c r="M279" s="229"/>
      <c r="N279" s="230"/>
      <c r="O279" s="230"/>
      <c r="P279" s="230"/>
      <c r="Q279" s="230"/>
      <c r="R279" s="230"/>
      <c r="S279" s="230"/>
      <c r="T279" s="231"/>
      <c r="AT279" s="232" t="s">
        <v>145</v>
      </c>
      <c r="AU279" s="232" t="s">
        <v>86</v>
      </c>
      <c r="AV279" s="14" t="s">
        <v>86</v>
      </c>
      <c r="AW279" s="14" t="s">
        <v>35</v>
      </c>
      <c r="AX279" s="14" t="s">
        <v>79</v>
      </c>
      <c r="AY279" s="232" t="s">
        <v>131</v>
      </c>
    </row>
    <row r="280" spans="1:65" s="16" customFormat="1" ht="11.25">
      <c r="B280" s="244"/>
      <c r="C280" s="245"/>
      <c r="D280" s="205" t="s">
        <v>145</v>
      </c>
      <c r="E280" s="246" t="s">
        <v>1</v>
      </c>
      <c r="F280" s="247" t="s">
        <v>165</v>
      </c>
      <c r="G280" s="245"/>
      <c r="H280" s="248">
        <v>180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AT280" s="254" t="s">
        <v>145</v>
      </c>
      <c r="AU280" s="254" t="s">
        <v>86</v>
      </c>
      <c r="AV280" s="16" t="s">
        <v>139</v>
      </c>
      <c r="AW280" s="16" t="s">
        <v>35</v>
      </c>
      <c r="AX280" s="16" t="s">
        <v>21</v>
      </c>
      <c r="AY280" s="254" t="s">
        <v>131</v>
      </c>
    </row>
    <row r="281" spans="1:65" s="2" customFormat="1" ht="33" customHeight="1">
      <c r="A281" s="35"/>
      <c r="B281" s="36"/>
      <c r="C281" s="192" t="s">
        <v>275</v>
      </c>
      <c r="D281" s="192" t="s">
        <v>134</v>
      </c>
      <c r="E281" s="193" t="s">
        <v>276</v>
      </c>
      <c r="F281" s="194" t="s">
        <v>277</v>
      </c>
      <c r="G281" s="195" t="s">
        <v>137</v>
      </c>
      <c r="H281" s="196">
        <v>12</v>
      </c>
      <c r="I281" s="197"/>
      <c r="J281" s="198">
        <f>ROUND(I281*H281,2)</f>
        <v>0</v>
      </c>
      <c r="K281" s="194" t="s">
        <v>138</v>
      </c>
      <c r="L281" s="40"/>
      <c r="M281" s="199" t="s">
        <v>1</v>
      </c>
      <c r="N281" s="200" t="s">
        <v>44</v>
      </c>
      <c r="O281" s="72"/>
      <c r="P281" s="201">
        <f>O281*H281</f>
        <v>0</v>
      </c>
      <c r="Q281" s="201">
        <v>1.2999999999999999E-4</v>
      </c>
      <c r="R281" s="201">
        <f>Q281*H281</f>
        <v>1.5599999999999998E-3</v>
      </c>
      <c r="S281" s="201">
        <v>0</v>
      </c>
      <c r="T281" s="20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3" t="s">
        <v>139</v>
      </c>
      <c r="AT281" s="203" t="s">
        <v>134</v>
      </c>
      <c r="AU281" s="203" t="s">
        <v>86</v>
      </c>
      <c r="AY281" s="18" t="s">
        <v>131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8" t="s">
        <v>21</v>
      </c>
      <c r="BK281" s="204">
        <f>ROUND(I281*H281,2)</f>
        <v>0</v>
      </c>
      <c r="BL281" s="18" t="s">
        <v>139</v>
      </c>
      <c r="BM281" s="203" t="s">
        <v>278</v>
      </c>
    </row>
    <row r="282" spans="1:65" s="2" customFormat="1" ht="19.5">
      <c r="A282" s="35"/>
      <c r="B282" s="36"/>
      <c r="C282" s="37"/>
      <c r="D282" s="205" t="s">
        <v>141</v>
      </c>
      <c r="E282" s="37"/>
      <c r="F282" s="206" t="s">
        <v>279</v>
      </c>
      <c r="G282" s="37"/>
      <c r="H282" s="37"/>
      <c r="I282" s="207"/>
      <c r="J282" s="37"/>
      <c r="K282" s="37"/>
      <c r="L282" s="40"/>
      <c r="M282" s="208"/>
      <c r="N282" s="209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141</v>
      </c>
      <c r="AU282" s="18" t="s">
        <v>86</v>
      </c>
    </row>
    <row r="283" spans="1:65" s="2" customFormat="1" ht="11.25">
      <c r="A283" s="35"/>
      <c r="B283" s="36"/>
      <c r="C283" s="37"/>
      <c r="D283" s="210" t="s">
        <v>143</v>
      </c>
      <c r="E283" s="37"/>
      <c r="F283" s="211" t="s">
        <v>280</v>
      </c>
      <c r="G283" s="37"/>
      <c r="H283" s="37"/>
      <c r="I283" s="207"/>
      <c r="J283" s="37"/>
      <c r="K283" s="37"/>
      <c r="L283" s="40"/>
      <c r="M283" s="208"/>
      <c r="N283" s="209"/>
      <c r="O283" s="72"/>
      <c r="P283" s="72"/>
      <c r="Q283" s="72"/>
      <c r="R283" s="72"/>
      <c r="S283" s="72"/>
      <c r="T283" s="73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143</v>
      </c>
      <c r="AU283" s="18" t="s">
        <v>86</v>
      </c>
    </row>
    <row r="284" spans="1:65" s="13" customFormat="1" ht="11.25">
      <c r="B284" s="212"/>
      <c r="C284" s="213"/>
      <c r="D284" s="205" t="s">
        <v>145</v>
      </c>
      <c r="E284" s="214" t="s">
        <v>1</v>
      </c>
      <c r="F284" s="215" t="s">
        <v>281</v>
      </c>
      <c r="G284" s="213"/>
      <c r="H284" s="214" t="s">
        <v>1</v>
      </c>
      <c r="I284" s="216"/>
      <c r="J284" s="213"/>
      <c r="K284" s="213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145</v>
      </c>
      <c r="AU284" s="221" t="s">
        <v>86</v>
      </c>
      <c r="AV284" s="13" t="s">
        <v>21</v>
      </c>
      <c r="AW284" s="13" t="s">
        <v>35</v>
      </c>
      <c r="AX284" s="13" t="s">
        <v>79</v>
      </c>
      <c r="AY284" s="221" t="s">
        <v>131</v>
      </c>
    </row>
    <row r="285" spans="1:65" s="14" customFormat="1" ht="11.25">
      <c r="B285" s="222"/>
      <c r="C285" s="223"/>
      <c r="D285" s="205" t="s">
        <v>145</v>
      </c>
      <c r="E285" s="224" t="s">
        <v>1</v>
      </c>
      <c r="F285" s="225" t="s">
        <v>282</v>
      </c>
      <c r="G285" s="223"/>
      <c r="H285" s="226">
        <v>12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145</v>
      </c>
      <c r="AU285" s="232" t="s">
        <v>86</v>
      </c>
      <c r="AV285" s="14" t="s">
        <v>86</v>
      </c>
      <c r="AW285" s="14" t="s">
        <v>35</v>
      </c>
      <c r="AX285" s="14" t="s">
        <v>21</v>
      </c>
      <c r="AY285" s="232" t="s">
        <v>131</v>
      </c>
    </row>
    <row r="286" spans="1:65" s="2" customFormat="1" ht="16.5" customHeight="1">
      <c r="A286" s="35"/>
      <c r="B286" s="36"/>
      <c r="C286" s="192" t="s">
        <v>283</v>
      </c>
      <c r="D286" s="192" t="s">
        <v>134</v>
      </c>
      <c r="E286" s="193" t="s">
        <v>284</v>
      </c>
      <c r="F286" s="194" t="s">
        <v>285</v>
      </c>
      <c r="G286" s="195" t="s">
        <v>202</v>
      </c>
      <c r="H286" s="196">
        <v>1</v>
      </c>
      <c r="I286" s="197"/>
      <c r="J286" s="198">
        <f>ROUND(I286*H286,2)</f>
        <v>0</v>
      </c>
      <c r="K286" s="194" t="s">
        <v>1</v>
      </c>
      <c r="L286" s="40"/>
      <c r="M286" s="199" t="s">
        <v>1</v>
      </c>
      <c r="N286" s="200" t="s">
        <v>44</v>
      </c>
      <c r="O286" s="72"/>
      <c r="P286" s="201">
        <f>O286*H286</f>
        <v>0</v>
      </c>
      <c r="Q286" s="201">
        <v>0</v>
      </c>
      <c r="R286" s="201">
        <f>Q286*H286</f>
        <v>0</v>
      </c>
      <c r="S286" s="201">
        <v>0</v>
      </c>
      <c r="T286" s="202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3" t="s">
        <v>139</v>
      </c>
      <c r="AT286" s="203" t="s">
        <v>134</v>
      </c>
      <c r="AU286" s="203" t="s">
        <v>86</v>
      </c>
      <c r="AY286" s="18" t="s">
        <v>131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8" t="s">
        <v>21</v>
      </c>
      <c r="BK286" s="204">
        <f>ROUND(I286*H286,2)</f>
        <v>0</v>
      </c>
      <c r="BL286" s="18" t="s">
        <v>139</v>
      </c>
      <c r="BM286" s="203" t="s">
        <v>286</v>
      </c>
    </row>
    <row r="287" spans="1:65" s="2" customFormat="1" ht="11.25">
      <c r="A287" s="35"/>
      <c r="B287" s="36"/>
      <c r="C287" s="37"/>
      <c r="D287" s="205" t="s">
        <v>141</v>
      </c>
      <c r="E287" s="37"/>
      <c r="F287" s="206" t="s">
        <v>285</v>
      </c>
      <c r="G287" s="37"/>
      <c r="H287" s="37"/>
      <c r="I287" s="207"/>
      <c r="J287" s="37"/>
      <c r="K287" s="37"/>
      <c r="L287" s="40"/>
      <c r="M287" s="208"/>
      <c r="N287" s="209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141</v>
      </c>
      <c r="AU287" s="18" t="s">
        <v>86</v>
      </c>
    </row>
    <row r="288" spans="1:65" s="2" customFormat="1" ht="39">
      <c r="A288" s="35"/>
      <c r="B288" s="36"/>
      <c r="C288" s="37"/>
      <c r="D288" s="205" t="s">
        <v>287</v>
      </c>
      <c r="E288" s="37"/>
      <c r="F288" s="255" t="s">
        <v>288</v>
      </c>
      <c r="G288" s="37"/>
      <c r="H288" s="37"/>
      <c r="I288" s="207"/>
      <c r="J288" s="37"/>
      <c r="K288" s="37"/>
      <c r="L288" s="40"/>
      <c r="M288" s="208"/>
      <c r="N288" s="209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287</v>
      </c>
      <c r="AU288" s="18" t="s">
        <v>86</v>
      </c>
    </row>
    <row r="289" spans="1:65" s="2" customFormat="1" ht="21.75" customHeight="1">
      <c r="A289" s="35"/>
      <c r="B289" s="36"/>
      <c r="C289" s="192" t="s">
        <v>8</v>
      </c>
      <c r="D289" s="192" t="s">
        <v>134</v>
      </c>
      <c r="E289" s="193" t="s">
        <v>289</v>
      </c>
      <c r="F289" s="194" t="s">
        <v>290</v>
      </c>
      <c r="G289" s="195" t="s">
        <v>137</v>
      </c>
      <c r="H289" s="196">
        <v>2.88</v>
      </c>
      <c r="I289" s="197"/>
      <c r="J289" s="198">
        <f>ROUND(I289*H289,2)</f>
        <v>0</v>
      </c>
      <c r="K289" s="194" t="s">
        <v>1</v>
      </c>
      <c r="L289" s="40"/>
      <c r="M289" s="199" t="s">
        <v>1</v>
      </c>
      <c r="N289" s="200" t="s">
        <v>44</v>
      </c>
      <c r="O289" s="72"/>
      <c r="P289" s="201">
        <f>O289*H289</f>
        <v>0</v>
      </c>
      <c r="Q289" s="201">
        <v>0</v>
      </c>
      <c r="R289" s="201">
        <f>Q289*H289</f>
        <v>0</v>
      </c>
      <c r="S289" s="201">
        <v>8.2000000000000003E-2</v>
      </c>
      <c r="T289" s="202">
        <f>S289*H289</f>
        <v>0.23616000000000001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3" t="s">
        <v>139</v>
      </c>
      <c r="AT289" s="203" t="s">
        <v>134</v>
      </c>
      <c r="AU289" s="203" t="s">
        <v>86</v>
      </c>
      <c r="AY289" s="18" t="s">
        <v>131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8" t="s">
        <v>21</v>
      </c>
      <c r="BK289" s="204">
        <f>ROUND(I289*H289,2)</f>
        <v>0</v>
      </c>
      <c r="BL289" s="18" t="s">
        <v>139</v>
      </c>
      <c r="BM289" s="203" t="s">
        <v>291</v>
      </c>
    </row>
    <row r="290" spans="1:65" s="2" customFormat="1" ht="19.5">
      <c r="A290" s="35"/>
      <c r="B290" s="36"/>
      <c r="C290" s="37"/>
      <c r="D290" s="205" t="s">
        <v>141</v>
      </c>
      <c r="E290" s="37"/>
      <c r="F290" s="206" t="s">
        <v>292</v>
      </c>
      <c r="G290" s="37"/>
      <c r="H290" s="37"/>
      <c r="I290" s="207"/>
      <c r="J290" s="37"/>
      <c r="K290" s="37"/>
      <c r="L290" s="40"/>
      <c r="M290" s="208"/>
      <c r="N290" s="209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141</v>
      </c>
      <c r="AU290" s="18" t="s">
        <v>86</v>
      </c>
    </row>
    <row r="291" spans="1:65" s="13" customFormat="1" ht="11.25">
      <c r="B291" s="212"/>
      <c r="C291" s="213"/>
      <c r="D291" s="205" t="s">
        <v>145</v>
      </c>
      <c r="E291" s="214" t="s">
        <v>1</v>
      </c>
      <c r="F291" s="215" t="s">
        <v>147</v>
      </c>
      <c r="G291" s="213"/>
      <c r="H291" s="214" t="s">
        <v>1</v>
      </c>
      <c r="I291" s="216"/>
      <c r="J291" s="213"/>
      <c r="K291" s="213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145</v>
      </c>
      <c r="AU291" s="221" t="s">
        <v>86</v>
      </c>
      <c r="AV291" s="13" t="s">
        <v>21</v>
      </c>
      <c r="AW291" s="13" t="s">
        <v>35</v>
      </c>
      <c r="AX291" s="13" t="s">
        <v>79</v>
      </c>
      <c r="AY291" s="221" t="s">
        <v>131</v>
      </c>
    </row>
    <row r="292" spans="1:65" s="14" customFormat="1" ht="11.25">
      <c r="B292" s="222"/>
      <c r="C292" s="223"/>
      <c r="D292" s="205" t="s">
        <v>145</v>
      </c>
      <c r="E292" s="224" t="s">
        <v>1</v>
      </c>
      <c r="F292" s="225" t="s">
        <v>293</v>
      </c>
      <c r="G292" s="223"/>
      <c r="H292" s="226">
        <v>2.88</v>
      </c>
      <c r="I292" s="227"/>
      <c r="J292" s="223"/>
      <c r="K292" s="223"/>
      <c r="L292" s="228"/>
      <c r="M292" s="229"/>
      <c r="N292" s="230"/>
      <c r="O292" s="230"/>
      <c r="P292" s="230"/>
      <c r="Q292" s="230"/>
      <c r="R292" s="230"/>
      <c r="S292" s="230"/>
      <c r="T292" s="231"/>
      <c r="AT292" s="232" t="s">
        <v>145</v>
      </c>
      <c r="AU292" s="232" t="s">
        <v>86</v>
      </c>
      <c r="AV292" s="14" t="s">
        <v>86</v>
      </c>
      <c r="AW292" s="14" t="s">
        <v>35</v>
      </c>
      <c r="AX292" s="14" t="s">
        <v>21</v>
      </c>
      <c r="AY292" s="232" t="s">
        <v>131</v>
      </c>
    </row>
    <row r="293" spans="1:65" s="2" customFormat="1" ht="24.2" customHeight="1">
      <c r="A293" s="35"/>
      <c r="B293" s="36"/>
      <c r="C293" s="192" t="s">
        <v>294</v>
      </c>
      <c r="D293" s="192" t="s">
        <v>134</v>
      </c>
      <c r="E293" s="193" t="s">
        <v>295</v>
      </c>
      <c r="F293" s="194" t="s">
        <v>296</v>
      </c>
      <c r="G293" s="195" t="s">
        <v>137</v>
      </c>
      <c r="H293" s="196">
        <v>4.32</v>
      </c>
      <c r="I293" s="197"/>
      <c r="J293" s="198">
        <f>ROUND(I293*H293,2)</f>
        <v>0</v>
      </c>
      <c r="K293" s="194" t="s">
        <v>138</v>
      </c>
      <c r="L293" s="40"/>
      <c r="M293" s="199" t="s">
        <v>1</v>
      </c>
      <c r="N293" s="200" t="s">
        <v>44</v>
      </c>
      <c r="O293" s="72"/>
      <c r="P293" s="201">
        <f>O293*H293</f>
        <v>0</v>
      </c>
      <c r="Q293" s="201">
        <v>0</v>
      </c>
      <c r="R293" s="201">
        <f>Q293*H293</f>
        <v>0</v>
      </c>
      <c r="S293" s="201">
        <v>5.5E-2</v>
      </c>
      <c r="T293" s="202">
        <f>S293*H293</f>
        <v>0.23760000000000001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3" t="s">
        <v>139</v>
      </c>
      <c r="AT293" s="203" t="s">
        <v>134</v>
      </c>
      <c r="AU293" s="203" t="s">
        <v>86</v>
      </c>
      <c r="AY293" s="18" t="s">
        <v>131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8" t="s">
        <v>21</v>
      </c>
      <c r="BK293" s="204">
        <f>ROUND(I293*H293,2)</f>
        <v>0</v>
      </c>
      <c r="BL293" s="18" t="s">
        <v>139</v>
      </c>
      <c r="BM293" s="203" t="s">
        <v>297</v>
      </c>
    </row>
    <row r="294" spans="1:65" s="2" customFormat="1" ht="29.25">
      <c r="A294" s="35"/>
      <c r="B294" s="36"/>
      <c r="C294" s="37"/>
      <c r="D294" s="205" t="s">
        <v>141</v>
      </c>
      <c r="E294" s="37"/>
      <c r="F294" s="206" t="s">
        <v>298</v>
      </c>
      <c r="G294" s="37"/>
      <c r="H294" s="37"/>
      <c r="I294" s="207"/>
      <c r="J294" s="37"/>
      <c r="K294" s="37"/>
      <c r="L294" s="40"/>
      <c r="M294" s="208"/>
      <c r="N294" s="209"/>
      <c r="O294" s="72"/>
      <c r="P294" s="72"/>
      <c r="Q294" s="72"/>
      <c r="R294" s="72"/>
      <c r="S294" s="72"/>
      <c r="T294" s="73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141</v>
      </c>
      <c r="AU294" s="18" t="s">
        <v>86</v>
      </c>
    </row>
    <row r="295" spans="1:65" s="2" customFormat="1" ht="11.25">
      <c r="A295" s="35"/>
      <c r="B295" s="36"/>
      <c r="C295" s="37"/>
      <c r="D295" s="210" t="s">
        <v>143</v>
      </c>
      <c r="E295" s="37"/>
      <c r="F295" s="211" t="s">
        <v>299</v>
      </c>
      <c r="G295" s="37"/>
      <c r="H295" s="37"/>
      <c r="I295" s="207"/>
      <c r="J295" s="37"/>
      <c r="K295" s="37"/>
      <c r="L295" s="40"/>
      <c r="M295" s="208"/>
      <c r="N295" s="209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143</v>
      </c>
      <c r="AU295" s="18" t="s">
        <v>86</v>
      </c>
    </row>
    <row r="296" spans="1:65" s="13" customFormat="1" ht="11.25">
      <c r="B296" s="212"/>
      <c r="C296" s="213"/>
      <c r="D296" s="205" t="s">
        <v>145</v>
      </c>
      <c r="E296" s="214" t="s">
        <v>1</v>
      </c>
      <c r="F296" s="215" t="s">
        <v>147</v>
      </c>
      <c r="G296" s="213"/>
      <c r="H296" s="214" t="s">
        <v>1</v>
      </c>
      <c r="I296" s="216"/>
      <c r="J296" s="213"/>
      <c r="K296" s="213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145</v>
      </c>
      <c r="AU296" s="221" t="s">
        <v>86</v>
      </c>
      <c r="AV296" s="13" t="s">
        <v>21</v>
      </c>
      <c r="AW296" s="13" t="s">
        <v>35</v>
      </c>
      <c r="AX296" s="13" t="s">
        <v>79</v>
      </c>
      <c r="AY296" s="221" t="s">
        <v>131</v>
      </c>
    </row>
    <row r="297" spans="1:65" s="14" customFormat="1" ht="11.25">
      <c r="B297" s="222"/>
      <c r="C297" s="223"/>
      <c r="D297" s="205" t="s">
        <v>145</v>
      </c>
      <c r="E297" s="224" t="s">
        <v>1</v>
      </c>
      <c r="F297" s="225" t="s">
        <v>178</v>
      </c>
      <c r="G297" s="223"/>
      <c r="H297" s="226">
        <v>2.16</v>
      </c>
      <c r="I297" s="227"/>
      <c r="J297" s="223"/>
      <c r="K297" s="223"/>
      <c r="L297" s="228"/>
      <c r="M297" s="229"/>
      <c r="N297" s="230"/>
      <c r="O297" s="230"/>
      <c r="P297" s="230"/>
      <c r="Q297" s="230"/>
      <c r="R297" s="230"/>
      <c r="S297" s="230"/>
      <c r="T297" s="231"/>
      <c r="AT297" s="232" t="s">
        <v>145</v>
      </c>
      <c r="AU297" s="232" t="s">
        <v>86</v>
      </c>
      <c r="AV297" s="14" t="s">
        <v>86</v>
      </c>
      <c r="AW297" s="14" t="s">
        <v>35</v>
      </c>
      <c r="AX297" s="14" t="s">
        <v>79</v>
      </c>
      <c r="AY297" s="232" t="s">
        <v>131</v>
      </c>
    </row>
    <row r="298" spans="1:65" s="14" customFormat="1" ht="11.25">
      <c r="B298" s="222"/>
      <c r="C298" s="223"/>
      <c r="D298" s="205" t="s">
        <v>145</v>
      </c>
      <c r="E298" s="224" t="s">
        <v>1</v>
      </c>
      <c r="F298" s="225" t="s">
        <v>179</v>
      </c>
      <c r="G298" s="223"/>
      <c r="H298" s="226">
        <v>2.16</v>
      </c>
      <c r="I298" s="227"/>
      <c r="J298" s="223"/>
      <c r="K298" s="223"/>
      <c r="L298" s="228"/>
      <c r="M298" s="229"/>
      <c r="N298" s="230"/>
      <c r="O298" s="230"/>
      <c r="P298" s="230"/>
      <c r="Q298" s="230"/>
      <c r="R298" s="230"/>
      <c r="S298" s="230"/>
      <c r="T298" s="231"/>
      <c r="AT298" s="232" t="s">
        <v>145</v>
      </c>
      <c r="AU298" s="232" t="s">
        <v>86</v>
      </c>
      <c r="AV298" s="14" t="s">
        <v>86</v>
      </c>
      <c r="AW298" s="14" t="s">
        <v>35</v>
      </c>
      <c r="AX298" s="14" t="s">
        <v>79</v>
      </c>
      <c r="AY298" s="232" t="s">
        <v>131</v>
      </c>
    </row>
    <row r="299" spans="1:65" s="16" customFormat="1" ht="11.25">
      <c r="B299" s="244"/>
      <c r="C299" s="245"/>
      <c r="D299" s="205" t="s">
        <v>145</v>
      </c>
      <c r="E299" s="246" t="s">
        <v>1</v>
      </c>
      <c r="F299" s="247" t="s">
        <v>165</v>
      </c>
      <c r="G299" s="245"/>
      <c r="H299" s="248">
        <v>4.32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AT299" s="254" t="s">
        <v>145</v>
      </c>
      <c r="AU299" s="254" t="s">
        <v>86</v>
      </c>
      <c r="AV299" s="16" t="s">
        <v>139</v>
      </c>
      <c r="AW299" s="16" t="s">
        <v>35</v>
      </c>
      <c r="AX299" s="16" t="s">
        <v>21</v>
      </c>
      <c r="AY299" s="254" t="s">
        <v>131</v>
      </c>
    </row>
    <row r="300" spans="1:65" s="2" customFormat="1" ht="24.2" customHeight="1">
      <c r="A300" s="35"/>
      <c r="B300" s="36"/>
      <c r="C300" s="192" t="s">
        <v>300</v>
      </c>
      <c r="D300" s="192" t="s">
        <v>134</v>
      </c>
      <c r="E300" s="193" t="s">
        <v>301</v>
      </c>
      <c r="F300" s="194" t="s">
        <v>302</v>
      </c>
      <c r="G300" s="195" t="s">
        <v>137</v>
      </c>
      <c r="H300" s="196">
        <v>120.21</v>
      </c>
      <c r="I300" s="197"/>
      <c r="J300" s="198">
        <f>ROUND(I300*H300,2)</f>
        <v>0</v>
      </c>
      <c r="K300" s="194" t="s">
        <v>138</v>
      </c>
      <c r="L300" s="40"/>
      <c r="M300" s="199" t="s">
        <v>1</v>
      </c>
      <c r="N300" s="200" t="s">
        <v>44</v>
      </c>
      <c r="O300" s="72"/>
      <c r="P300" s="201">
        <f>O300*H300</f>
        <v>0</v>
      </c>
      <c r="Q300" s="201">
        <v>0</v>
      </c>
      <c r="R300" s="201">
        <f>Q300*H300</f>
        <v>0</v>
      </c>
      <c r="S300" s="201">
        <v>3.4000000000000002E-2</v>
      </c>
      <c r="T300" s="202">
        <f>S300*H300</f>
        <v>4.0871399999999998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3" t="s">
        <v>139</v>
      </c>
      <c r="AT300" s="203" t="s">
        <v>134</v>
      </c>
      <c r="AU300" s="203" t="s">
        <v>86</v>
      </c>
      <c r="AY300" s="18" t="s">
        <v>131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8" t="s">
        <v>21</v>
      </c>
      <c r="BK300" s="204">
        <f>ROUND(I300*H300,2)</f>
        <v>0</v>
      </c>
      <c r="BL300" s="18" t="s">
        <v>139</v>
      </c>
      <c r="BM300" s="203" t="s">
        <v>303</v>
      </c>
    </row>
    <row r="301" spans="1:65" s="2" customFormat="1" ht="29.25">
      <c r="A301" s="35"/>
      <c r="B301" s="36"/>
      <c r="C301" s="37"/>
      <c r="D301" s="205" t="s">
        <v>141</v>
      </c>
      <c r="E301" s="37"/>
      <c r="F301" s="206" t="s">
        <v>304</v>
      </c>
      <c r="G301" s="37"/>
      <c r="H301" s="37"/>
      <c r="I301" s="207"/>
      <c r="J301" s="37"/>
      <c r="K301" s="37"/>
      <c r="L301" s="40"/>
      <c r="M301" s="208"/>
      <c r="N301" s="209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141</v>
      </c>
      <c r="AU301" s="18" t="s">
        <v>86</v>
      </c>
    </row>
    <row r="302" spans="1:65" s="2" customFormat="1" ht="11.25">
      <c r="A302" s="35"/>
      <c r="B302" s="36"/>
      <c r="C302" s="37"/>
      <c r="D302" s="210" t="s">
        <v>143</v>
      </c>
      <c r="E302" s="37"/>
      <c r="F302" s="211" t="s">
        <v>305</v>
      </c>
      <c r="G302" s="37"/>
      <c r="H302" s="37"/>
      <c r="I302" s="207"/>
      <c r="J302" s="37"/>
      <c r="K302" s="37"/>
      <c r="L302" s="40"/>
      <c r="M302" s="208"/>
      <c r="N302" s="209"/>
      <c r="O302" s="72"/>
      <c r="P302" s="72"/>
      <c r="Q302" s="72"/>
      <c r="R302" s="72"/>
      <c r="S302" s="72"/>
      <c r="T302" s="73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143</v>
      </c>
      <c r="AU302" s="18" t="s">
        <v>86</v>
      </c>
    </row>
    <row r="303" spans="1:65" s="2" customFormat="1" ht="29.25">
      <c r="A303" s="35"/>
      <c r="B303" s="36"/>
      <c r="C303" s="37"/>
      <c r="D303" s="205" t="s">
        <v>306</v>
      </c>
      <c r="E303" s="37"/>
      <c r="F303" s="255" t="s">
        <v>307</v>
      </c>
      <c r="G303" s="37"/>
      <c r="H303" s="37"/>
      <c r="I303" s="207"/>
      <c r="J303" s="37"/>
      <c r="K303" s="37"/>
      <c r="L303" s="40"/>
      <c r="M303" s="208"/>
      <c r="N303" s="209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306</v>
      </c>
      <c r="AU303" s="18" t="s">
        <v>86</v>
      </c>
    </row>
    <row r="304" spans="1:65" s="13" customFormat="1" ht="11.25">
      <c r="B304" s="212"/>
      <c r="C304" s="213"/>
      <c r="D304" s="205" t="s">
        <v>145</v>
      </c>
      <c r="E304" s="214" t="s">
        <v>1</v>
      </c>
      <c r="F304" s="215" t="s">
        <v>147</v>
      </c>
      <c r="G304" s="213"/>
      <c r="H304" s="214" t="s">
        <v>1</v>
      </c>
      <c r="I304" s="216"/>
      <c r="J304" s="213"/>
      <c r="K304" s="213"/>
      <c r="L304" s="217"/>
      <c r="M304" s="218"/>
      <c r="N304" s="219"/>
      <c r="O304" s="219"/>
      <c r="P304" s="219"/>
      <c r="Q304" s="219"/>
      <c r="R304" s="219"/>
      <c r="S304" s="219"/>
      <c r="T304" s="220"/>
      <c r="AT304" s="221" t="s">
        <v>145</v>
      </c>
      <c r="AU304" s="221" t="s">
        <v>86</v>
      </c>
      <c r="AV304" s="13" t="s">
        <v>21</v>
      </c>
      <c r="AW304" s="13" t="s">
        <v>35</v>
      </c>
      <c r="AX304" s="13" t="s">
        <v>79</v>
      </c>
      <c r="AY304" s="221" t="s">
        <v>131</v>
      </c>
    </row>
    <row r="305" spans="1:65" s="14" customFormat="1" ht="11.25">
      <c r="B305" s="222"/>
      <c r="C305" s="223"/>
      <c r="D305" s="205" t="s">
        <v>145</v>
      </c>
      <c r="E305" s="224" t="s">
        <v>1</v>
      </c>
      <c r="F305" s="225" t="s">
        <v>308</v>
      </c>
      <c r="G305" s="223"/>
      <c r="H305" s="226">
        <v>3.99</v>
      </c>
      <c r="I305" s="227"/>
      <c r="J305" s="223"/>
      <c r="K305" s="223"/>
      <c r="L305" s="228"/>
      <c r="M305" s="229"/>
      <c r="N305" s="230"/>
      <c r="O305" s="230"/>
      <c r="P305" s="230"/>
      <c r="Q305" s="230"/>
      <c r="R305" s="230"/>
      <c r="S305" s="230"/>
      <c r="T305" s="231"/>
      <c r="AT305" s="232" t="s">
        <v>145</v>
      </c>
      <c r="AU305" s="232" t="s">
        <v>86</v>
      </c>
      <c r="AV305" s="14" t="s">
        <v>86</v>
      </c>
      <c r="AW305" s="14" t="s">
        <v>35</v>
      </c>
      <c r="AX305" s="14" t="s">
        <v>79</v>
      </c>
      <c r="AY305" s="232" t="s">
        <v>131</v>
      </c>
    </row>
    <row r="306" spans="1:65" s="14" customFormat="1" ht="11.25">
      <c r="B306" s="222"/>
      <c r="C306" s="223"/>
      <c r="D306" s="205" t="s">
        <v>145</v>
      </c>
      <c r="E306" s="224" t="s">
        <v>1</v>
      </c>
      <c r="F306" s="225" t="s">
        <v>309</v>
      </c>
      <c r="G306" s="223"/>
      <c r="H306" s="226">
        <v>31.62</v>
      </c>
      <c r="I306" s="227"/>
      <c r="J306" s="223"/>
      <c r="K306" s="223"/>
      <c r="L306" s="228"/>
      <c r="M306" s="229"/>
      <c r="N306" s="230"/>
      <c r="O306" s="230"/>
      <c r="P306" s="230"/>
      <c r="Q306" s="230"/>
      <c r="R306" s="230"/>
      <c r="S306" s="230"/>
      <c r="T306" s="231"/>
      <c r="AT306" s="232" t="s">
        <v>145</v>
      </c>
      <c r="AU306" s="232" t="s">
        <v>86</v>
      </c>
      <c r="AV306" s="14" t="s">
        <v>86</v>
      </c>
      <c r="AW306" s="14" t="s">
        <v>35</v>
      </c>
      <c r="AX306" s="14" t="s">
        <v>79</v>
      </c>
      <c r="AY306" s="232" t="s">
        <v>131</v>
      </c>
    </row>
    <row r="307" spans="1:65" s="14" customFormat="1" ht="11.25">
      <c r="B307" s="222"/>
      <c r="C307" s="223"/>
      <c r="D307" s="205" t="s">
        <v>145</v>
      </c>
      <c r="E307" s="224" t="s">
        <v>1</v>
      </c>
      <c r="F307" s="225" t="s">
        <v>310</v>
      </c>
      <c r="G307" s="223"/>
      <c r="H307" s="226">
        <v>28.8</v>
      </c>
      <c r="I307" s="227"/>
      <c r="J307" s="223"/>
      <c r="K307" s="223"/>
      <c r="L307" s="228"/>
      <c r="M307" s="229"/>
      <c r="N307" s="230"/>
      <c r="O307" s="230"/>
      <c r="P307" s="230"/>
      <c r="Q307" s="230"/>
      <c r="R307" s="230"/>
      <c r="S307" s="230"/>
      <c r="T307" s="231"/>
      <c r="AT307" s="232" t="s">
        <v>145</v>
      </c>
      <c r="AU307" s="232" t="s">
        <v>86</v>
      </c>
      <c r="AV307" s="14" t="s">
        <v>86</v>
      </c>
      <c r="AW307" s="14" t="s">
        <v>35</v>
      </c>
      <c r="AX307" s="14" t="s">
        <v>79</v>
      </c>
      <c r="AY307" s="232" t="s">
        <v>131</v>
      </c>
    </row>
    <row r="308" spans="1:65" s="14" customFormat="1" ht="11.25">
      <c r="B308" s="222"/>
      <c r="C308" s="223"/>
      <c r="D308" s="205" t="s">
        <v>145</v>
      </c>
      <c r="E308" s="224" t="s">
        <v>1</v>
      </c>
      <c r="F308" s="225" t="s">
        <v>311</v>
      </c>
      <c r="G308" s="223"/>
      <c r="H308" s="226">
        <v>18</v>
      </c>
      <c r="I308" s="227"/>
      <c r="J308" s="223"/>
      <c r="K308" s="223"/>
      <c r="L308" s="228"/>
      <c r="M308" s="229"/>
      <c r="N308" s="230"/>
      <c r="O308" s="230"/>
      <c r="P308" s="230"/>
      <c r="Q308" s="230"/>
      <c r="R308" s="230"/>
      <c r="S308" s="230"/>
      <c r="T308" s="231"/>
      <c r="AT308" s="232" t="s">
        <v>145</v>
      </c>
      <c r="AU308" s="232" t="s">
        <v>86</v>
      </c>
      <c r="AV308" s="14" t="s">
        <v>86</v>
      </c>
      <c r="AW308" s="14" t="s">
        <v>35</v>
      </c>
      <c r="AX308" s="14" t="s">
        <v>79</v>
      </c>
      <c r="AY308" s="232" t="s">
        <v>131</v>
      </c>
    </row>
    <row r="309" spans="1:65" s="14" customFormat="1" ht="11.25">
      <c r="B309" s="222"/>
      <c r="C309" s="223"/>
      <c r="D309" s="205" t="s">
        <v>145</v>
      </c>
      <c r="E309" s="224" t="s">
        <v>1</v>
      </c>
      <c r="F309" s="225" t="s">
        <v>312</v>
      </c>
      <c r="G309" s="223"/>
      <c r="H309" s="226">
        <v>5.76</v>
      </c>
      <c r="I309" s="227"/>
      <c r="J309" s="223"/>
      <c r="K309" s="223"/>
      <c r="L309" s="228"/>
      <c r="M309" s="229"/>
      <c r="N309" s="230"/>
      <c r="O309" s="230"/>
      <c r="P309" s="230"/>
      <c r="Q309" s="230"/>
      <c r="R309" s="230"/>
      <c r="S309" s="230"/>
      <c r="T309" s="231"/>
      <c r="AT309" s="232" t="s">
        <v>145</v>
      </c>
      <c r="AU309" s="232" t="s">
        <v>86</v>
      </c>
      <c r="AV309" s="14" t="s">
        <v>86</v>
      </c>
      <c r="AW309" s="14" t="s">
        <v>35</v>
      </c>
      <c r="AX309" s="14" t="s">
        <v>79</v>
      </c>
      <c r="AY309" s="232" t="s">
        <v>131</v>
      </c>
    </row>
    <row r="310" spans="1:65" s="14" customFormat="1" ht="11.25">
      <c r="B310" s="222"/>
      <c r="C310" s="223"/>
      <c r="D310" s="205" t="s">
        <v>145</v>
      </c>
      <c r="E310" s="224" t="s">
        <v>1</v>
      </c>
      <c r="F310" s="225" t="s">
        <v>313</v>
      </c>
      <c r="G310" s="223"/>
      <c r="H310" s="226">
        <v>1.62</v>
      </c>
      <c r="I310" s="227"/>
      <c r="J310" s="223"/>
      <c r="K310" s="223"/>
      <c r="L310" s="228"/>
      <c r="M310" s="229"/>
      <c r="N310" s="230"/>
      <c r="O310" s="230"/>
      <c r="P310" s="230"/>
      <c r="Q310" s="230"/>
      <c r="R310" s="230"/>
      <c r="S310" s="230"/>
      <c r="T310" s="231"/>
      <c r="AT310" s="232" t="s">
        <v>145</v>
      </c>
      <c r="AU310" s="232" t="s">
        <v>86</v>
      </c>
      <c r="AV310" s="14" t="s">
        <v>86</v>
      </c>
      <c r="AW310" s="14" t="s">
        <v>35</v>
      </c>
      <c r="AX310" s="14" t="s">
        <v>79</v>
      </c>
      <c r="AY310" s="232" t="s">
        <v>131</v>
      </c>
    </row>
    <row r="311" spans="1:65" s="14" customFormat="1" ht="11.25">
      <c r="B311" s="222"/>
      <c r="C311" s="223"/>
      <c r="D311" s="205" t="s">
        <v>145</v>
      </c>
      <c r="E311" s="224" t="s">
        <v>1</v>
      </c>
      <c r="F311" s="225" t="s">
        <v>314</v>
      </c>
      <c r="G311" s="223"/>
      <c r="H311" s="226">
        <v>3.6</v>
      </c>
      <c r="I311" s="227"/>
      <c r="J311" s="223"/>
      <c r="K311" s="223"/>
      <c r="L311" s="228"/>
      <c r="M311" s="229"/>
      <c r="N311" s="230"/>
      <c r="O311" s="230"/>
      <c r="P311" s="230"/>
      <c r="Q311" s="230"/>
      <c r="R311" s="230"/>
      <c r="S311" s="230"/>
      <c r="T311" s="231"/>
      <c r="AT311" s="232" t="s">
        <v>145</v>
      </c>
      <c r="AU311" s="232" t="s">
        <v>86</v>
      </c>
      <c r="AV311" s="14" t="s">
        <v>86</v>
      </c>
      <c r="AW311" s="14" t="s">
        <v>35</v>
      </c>
      <c r="AX311" s="14" t="s">
        <v>79</v>
      </c>
      <c r="AY311" s="232" t="s">
        <v>131</v>
      </c>
    </row>
    <row r="312" spans="1:65" s="14" customFormat="1" ht="11.25">
      <c r="B312" s="222"/>
      <c r="C312" s="223"/>
      <c r="D312" s="205" t="s">
        <v>145</v>
      </c>
      <c r="E312" s="224" t="s">
        <v>1</v>
      </c>
      <c r="F312" s="225" t="s">
        <v>315</v>
      </c>
      <c r="G312" s="223"/>
      <c r="H312" s="226">
        <v>3.6</v>
      </c>
      <c r="I312" s="227"/>
      <c r="J312" s="223"/>
      <c r="K312" s="223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145</v>
      </c>
      <c r="AU312" s="232" t="s">
        <v>86</v>
      </c>
      <c r="AV312" s="14" t="s">
        <v>86</v>
      </c>
      <c r="AW312" s="14" t="s">
        <v>35</v>
      </c>
      <c r="AX312" s="14" t="s">
        <v>79</v>
      </c>
      <c r="AY312" s="232" t="s">
        <v>131</v>
      </c>
    </row>
    <row r="313" spans="1:65" s="14" customFormat="1" ht="11.25">
      <c r="B313" s="222"/>
      <c r="C313" s="223"/>
      <c r="D313" s="205" t="s">
        <v>145</v>
      </c>
      <c r="E313" s="224" t="s">
        <v>1</v>
      </c>
      <c r="F313" s="225" t="s">
        <v>316</v>
      </c>
      <c r="G313" s="223"/>
      <c r="H313" s="226">
        <v>1.8</v>
      </c>
      <c r="I313" s="227"/>
      <c r="J313" s="223"/>
      <c r="K313" s="223"/>
      <c r="L313" s="228"/>
      <c r="M313" s="229"/>
      <c r="N313" s="230"/>
      <c r="O313" s="230"/>
      <c r="P313" s="230"/>
      <c r="Q313" s="230"/>
      <c r="R313" s="230"/>
      <c r="S313" s="230"/>
      <c r="T313" s="231"/>
      <c r="AT313" s="232" t="s">
        <v>145</v>
      </c>
      <c r="AU313" s="232" t="s">
        <v>86</v>
      </c>
      <c r="AV313" s="14" t="s">
        <v>86</v>
      </c>
      <c r="AW313" s="14" t="s">
        <v>35</v>
      </c>
      <c r="AX313" s="14" t="s">
        <v>79</v>
      </c>
      <c r="AY313" s="232" t="s">
        <v>131</v>
      </c>
    </row>
    <row r="314" spans="1:65" s="14" customFormat="1" ht="11.25">
      <c r="B314" s="222"/>
      <c r="C314" s="223"/>
      <c r="D314" s="205" t="s">
        <v>145</v>
      </c>
      <c r="E314" s="224" t="s">
        <v>1</v>
      </c>
      <c r="F314" s="225" t="s">
        <v>317</v>
      </c>
      <c r="G314" s="223"/>
      <c r="H314" s="226">
        <v>1.62</v>
      </c>
      <c r="I314" s="227"/>
      <c r="J314" s="223"/>
      <c r="K314" s="223"/>
      <c r="L314" s="228"/>
      <c r="M314" s="229"/>
      <c r="N314" s="230"/>
      <c r="O314" s="230"/>
      <c r="P314" s="230"/>
      <c r="Q314" s="230"/>
      <c r="R314" s="230"/>
      <c r="S314" s="230"/>
      <c r="T314" s="231"/>
      <c r="AT314" s="232" t="s">
        <v>145</v>
      </c>
      <c r="AU314" s="232" t="s">
        <v>86</v>
      </c>
      <c r="AV314" s="14" t="s">
        <v>86</v>
      </c>
      <c r="AW314" s="14" t="s">
        <v>35</v>
      </c>
      <c r="AX314" s="14" t="s">
        <v>79</v>
      </c>
      <c r="AY314" s="232" t="s">
        <v>131</v>
      </c>
    </row>
    <row r="315" spans="1:65" s="14" customFormat="1" ht="11.25">
      <c r="B315" s="222"/>
      <c r="C315" s="223"/>
      <c r="D315" s="205" t="s">
        <v>145</v>
      </c>
      <c r="E315" s="224" t="s">
        <v>1</v>
      </c>
      <c r="F315" s="225" t="s">
        <v>318</v>
      </c>
      <c r="G315" s="223"/>
      <c r="H315" s="226">
        <v>18</v>
      </c>
      <c r="I315" s="227"/>
      <c r="J315" s="223"/>
      <c r="K315" s="223"/>
      <c r="L315" s="228"/>
      <c r="M315" s="229"/>
      <c r="N315" s="230"/>
      <c r="O315" s="230"/>
      <c r="P315" s="230"/>
      <c r="Q315" s="230"/>
      <c r="R315" s="230"/>
      <c r="S315" s="230"/>
      <c r="T315" s="231"/>
      <c r="AT315" s="232" t="s">
        <v>145</v>
      </c>
      <c r="AU315" s="232" t="s">
        <v>86</v>
      </c>
      <c r="AV315" s="14" t="s">
        <v>86</v>
      </c>
      <c r="AW315" s="14" t="s">
        <v>35</v>
      </c>
      <c r="AX315" s="14" t="s">
        <v>79</v>
      </c>
      <c r="AY315" s="232" t="s">
        <v>131</v>
      </c>
    </row>
    <row r="316" spans="1:65" s="14" customFormat="1" ht="11.25">
      <c r="B316" s="222"/>
      <c r="C316" s="223"/>
      <c r="D316" s="205" t="s">
        <v>145</v>
      </c>
      <c r="E316" s="224" t="s">
        <v>1</v>
      </c>
      <c r="F316" s="225" t="s">
        <v>319</v>
      </c>
      <c r="G316" s="223"/>
      <c r="H316" s="226">
        <v>1.8</v>
      </c>
      <c r="I316" s="227"/>
      <c r="J316" s="223"/>
      <c r="K316" s="223"/>
      <c r="L316" s="228"/>
      <c r="M316" s="229"/>
      <c r="N316" s="230"/>
      <c r="O316" s="230"/>
      <c r="P316" s="230"/>
      <c r="Q316" s="230"/>
      <c r="R316" s="230"/>
      <c r="S316" s="230"/>
      <c r="T316" s="231"/>
      <c r="AT316" s="232" t="s">
        <v>145</v>
      </c>
      <c r="AU316" s="232" t="s">
        <v>86</v>
      </c>
      <c r="AV316" s="14" t="s">
        <v>86</v>
      </c>
      <c r="AW316" s="14" t="s">
        <v>35</v>
      </c>
      <c r="AX316" s="14" t="s">
        <v>79</v>
      </c>
      <c r="AY316" s="232" t="s">
        <v>131</v>
      </c>
    </row>
    <row r="317" spans="1:65" s="16" customFormat="1" ht="11.25">
      <c r="B317" s="244"/>
      <c r="C317" s="245"/>
      <c r="D317" s="205" t="s">
        <v>145</v>
      </c>
      <c r="E317" s="246" t="s">
        <v>1</v>
      </c>
      <c r="F317" s="247" t="s">
        <v>165</v>
      </c>
      <c r="G317" s="245"/>
      <c r="H317" s="248">
        <v>120.21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AT317" s="254" t="s">
        <v>145</v>
      </c>
      <c r="AU317" s="254" t="s">
        <v>86</v>
      </c>
      <c r="AV317" s="16" t="s">
        <v>139</v>
      </c>
      <c r="AW317" s="16" t="s">
        <v>35</v>
      </c>
      <c r="AX317" s="16" t="s">
        <v>21</v>
      </c>
      <c r="AY317" s="254" t="s">
        <v>131</v>
      </c>
    </row>
    <row r="318" spans="1:65" s="2" customFormat="1" ht="44.25" customHeight="1">
      <c r="A318" s="35"/>
      <c r="B318" s="36"/>
      <c r="C318" s="192" t="s">
        <v>320</v>
      </c>
      <c r="D318" s="192" t="s">
        <v>134</v>
      </c>
      <c r="E318" s="193" t="s">
        <v>321</v>
      </c>
      <c r="F318" s="194" t="s">
        <v>322</v>
      </c>
      <c r="G318" s="195" t="s">
        <v>137</v>
      </c>
      <c r="H318" s="196">
        <v>3.915</v>
      </c>
      <c r="I318" s="197"/>
      <c r="J318" s="198">
        <f>ROUND(I318*H318,2)</f>
        <v>0</v>
      </c>
      <c r="K318" s="194" t="s">
        <v>1</v>
      </c>
      <c r="L318" s="40"/>
      <c r="M318" s="199" t="s">
        <v>1</v>
      </c>
      <c r="N318" s="200" t="s">
        <v>44</v>
      </c>
      <c r="O318" s="72"/>
      <c r="P318" s="201">
        <f>O318*H318</f>
        <v>0</v>
      </c>
      <c r="Q318" s="201">
        <v>0</v>
      </c>
      <c r="R318" s="201">
        <f>Q318*H318</f>
        <v>0</v>
      </c>
      <c r="S318" s="201">
        <v>3.4000000000000002E-2</v>
      </c>
      <c r="T318" s="202">
        <f>S318*H318</f>
        <v>0.13311000000000001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3" t="s">
        <v>139</v>
      </c>
      <c r="AT318" s="203" t="s">
        <v>134</v>
      </c>
      <c r="AU318" s="203" t="s">
        <v>86</v>
      </c>
      <c r="AY318" s="18" t="s">
        <v>131</v>
      </c>
      <c r="BE318" s="204">
        <f>IF(N318="základní",J318,0)</f>
        <v>0</v>
      </c>
      <c r="BF318" s="204">
        <f>IF(N318="snížená",J318,0)</f>
        <v>0</v>
      </c>
      <c r="BG318" s="204">
        <f>IF(N318="zákl. přenesená",J318,0)</f>
        <v>0</v>
      </c>
      <c r="BH318" s="204">
        <f>IF(N318="sníž. přenesená",J318,0)</f>
        <v>0</v>
      </c>
      <c r="BI318" s="204">
        <f>IF(N318="nulová",J318,0)</f>
        <v>0</v>
      </c>
      <c r="BJ318" s="18" t="s">
        <v>21</v>
      </c>
      <c r="BK318" s="204">
        <f>ROUND(I318*H318,2)</f>
        <v>0</v>
      </c>
      <c r="BL318" s="18" t="s">
        <v>139</v>
      </c>
      <c r="BM318" s="203" t="s">
        <v>323</v>
      </c>
    </row>
    <row r="319" spans="1:65" s="2" customFormat="1" ht="29.25">
      <c r="A319" s="35"/>
      <c r="B319" s="36"/>
      <c r="C319" s="37"/>
      <c r="D319" s="205" t="s">
        <v>141</v>
      </c>
      <c r="E319" s="37"/>
      <c r="F319" s="206" t="s">
        <v>304</v>
      </c>
      <c r="G319" s="37"/>
      <c r="H319" s="37"/>
      <c r="I319" s="207"/>
      <c r="J319" s="37"/>
      <c r="K319" s="37"/>
      <c r="L319" s="40"/>
      <c r="M319" s="208"/>
      <c r="N319" s="209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141</v>
      </c>
      <c r="AU319" s="18" t="s">
        <v>86</v>
      </c>
    </row>
    <row r="320" spans="1:65" s="2" customFormat="1" ht="29.25">
      <c r="A320" s="35"/>
      <c r="B320" s="36"/>
      <c r="C320" s="37"/>
      <c r="D320" s="205" t="s">
        <v>306</v>
      </c>
      <c r="E320" s="37"/>
      <c r="F320" s="255" t="s">
        <v>307</v>
      </c>
      <c r="G320" s="37"/>
      <c r="H320" s="37"/>
      <c r="I320" s="207"/>
      <c r="J320" s="37"/>
      <c r="K320" s="37"/>
      <c r="L320" s="40"/>
      <c r="M320" s="208"/>
      <c r="N320" s="209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306</v>
      </c>
      <c r="AU320" s="18" t="s">
        <v>86</v>
      </c>
    </row>
    <row r="321" spans="1:65" s="13" customFormat="1" ht="11.25">
      <c r="B321" s="212"/>
      <c r="C321" s="213"/>
      <c r="D321" s="205" t="s">
        <v>145</v>
      </c>
      <c r="E321" s="214" t="s">
        <v>1</v>
      </c>
      <c r="F321" s="215" t="s">
        <v>147</v>
      </c>
      <c r="G321" s="213"/>
      <c r="H321" s="214" t="s">
        <v>1</v>
      </c>
      <c r="I321" s="216"/>
      <c r="J321" s="213"/>
      <c r="K321" s="213"/>
      <c r="L321" s="217"/>
      <c r="M321" s="218"/>
      <c r="N321" s="219"/>
      <c r="O321" s="219"/>
      <c r="P321" s="219"/>
      <c r="Q321" s="219"/>
      <c r="R321" s="219"/>
      <c r="S321" s="219"/>
      <c r="T321" s="220"/>
      <c r="AT321" s="221" t="s">
        <v>145</v>
      </c>
      <c r="AU321" s="221" t="s">
        <v>86</v>
      </c>
      <c r="AV321" s="13" t="s">
        <v>21</v>
      </c>
      <c r="AW321" s="13" t="s">
        <v>35</v>
      </c>
      <c r="AX321" s="13" t="s">
        <v>79</v>
      </c>
      <c r="AY321" s="221" t="s">
        <v>131</v>
      </c>
    </row>
    <row r="322" spans="1:65" s="14" customFormat="1" ht="11.25">
      <c r="B322" s="222"/>
      <c r="C322" s="223"/>
      <c r="D322" s="205" t="s">
        <v>145</v>
      </c>
      <c r="E322" s="224" t="s">
        <v>1</v>
      </c>
      <c r="F322" s="225" t="s">
        <v>324</v>
      </c>
      <c r="G322" s="223"/>
      <c r="H322" s="226">
        <v>3.915</v>
      </c>
      <c r="I322" s="227"/>
      <c r="J322" s="223"/>
      <c r="K322" s="223"/>
      <c r="L322" s="228"/>
      <c r="M322" s="229"/>
      <c r="N322" s="230"/>
      <c r="O322" s="230"/>
      <c r="P322" s="230"/>
      <c r="Q322" s="230"/>
      <c r="R322" s="230"/>
      <c r="S322" s="230"/>
      <c r="T322" s="231"/>
      <c r="AT322" s="232" t="s">
        <v>145</v>
      </c>
      <c r="AU322" s="232" t="s">
        <v>86</v>
      </c>
      <c r="AV322" s="14" t="s">
        <v>86</v>
      </c>
      <c r="AW322" s="14" t="s">
        <v>35</v>
      </c>
      <c r="AX322" s="14" t="s">
        <v>21</v>
      </c>
      <c r="AY322" s="232" t="s">
        <v>131</v>
      </c>
    </row>
    <row r="323" spans="1:65" s="2" customFormat="1" ht="24.2" customHeight="1">
      <c r="A323" s="35"/>
      <c r="B323" s="36"/>
      <c r="C323" s="192" t="s">
        <v>325</v>
      </c>
      <c r="D323" s="192" t="s">
        <v>134</v>
      </c>
      <c r="E323" s="193" t="s">
        <v>326</v>
      </c>
      <c r="F323" s="194" t="s">
        <v>327</v>
      </c>
      <c r="G323" s="195" t="s">
        <v>137</v>
      </c>
      <c r="H323" s="196">
        <v>10</v>
      </c>
      <c r="I323" s="197"/>
      <c r="J323" s="198">
        <f>ROUND(I323*H323,2)</f>
        <v>0</v>
      </c>
      <c r="K323" s="194" t="s">
        <v>138</v>
      </c>
      <c r="L323" s="40"/>
      <c r="M323" s="199" t="s">
        <v>1</v>
      </c>
      <c r="N323" s="200" t="s">
        <v>44</v>
      </c>
      <c r="O323" s="72"/>
      <c r="P323" s="201">
        <f>O323*H323</f>
        <v>0</v>
      </c>
      <c r="Q323" s="201">
        <v>0</v>
      </c>
      <c r="R323" s="201">
        <f>Q323*H323</f>
        <v>0</v>
      </c>
      <c r="S323" s="201">
        <v>6.8000000000000005E-2</v>
      </c>
      <c r="T323" s="202">
        <f>S323*H323</f>
        <v>0.68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3" t="s">
        <v>139</v>
      </c>
      <c r="AT323" s="203" t="s">
        <v>134</v>
      </c>
      <c r="AU323" s="203" t="s">
        <v>86</v>
      </c>
      <c r="AY323" s="18" t="s">
        <v>131</v>
      </c>
      <c r="BE323" s="204">
        <f>IF(N323="základní",J323,0)</f>
        <v>0</v>
      </c>
      <c r="BF323" s="204">
        <f>IF(N323="snížená",J323,0)</f>
        <v>0</v>
      </c>
      <c r="BG323" s="204">
        <f>IF(N323="zákl. přenesená",J323,0)</f>
        <v>0</v>
      </c>
      <c r="BH323" s="204">
        <f>IF(N323="sníž. přenesená",J323,0)</f>
        <v>0</v>
      </c>
      <c r="BI323" s="204">
        <f>IF(N323="nulová",J323,0)</f>
        <v>0</v>
      </c>
      <c r="BJ323" s="18" t="s">
        <v>21</v>
      </c>
      <c r="BK323" s="204">
        <f>ROUND(I323*H323,2)</f>
        <v>0</v>
      </c>
      <c r="BL323" s="18" t="s">
        <v>139</v>
      </c>
      <c r="BM323" s="203" t="s">
        <v>328</v>
      </c>
    </row>
    <row r="324" spans="1:65" s="2" customFormat="1" ht="29.25">
      <c r="A324" s="35"/>
      <c r="B324" s="36"/>
      <c r="C324" s="37"/>
      <c r="D324" s="205" t="s">
        <v>141</v>
      </c>
      <c r="E324" s="37"/>
      <c r="F324" s="206" t="s">
        <v>329</v>
      </c>
      <c r="G324" s="37"/>
      <c r="H324" s="37"/>
      <c r="I324" s="207"/>
      <c r="J324" s="37"/>
      <c r="K324" s="37"/>
      <c r="L324" s="40"/>
      <c r="M324" s="208"/>
      <c r="N324" s="209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141</v>
      </c>
      <c r="AU324" s="18" t="s">
        <v>86</v>
      </c>
    </row>
    <row r="325" spans="1:65" s="2" customFormat="1" ht="11.25">
      <c r="A325" s="35"/>
      <c r="B325" s="36"/>
      <c r="C325" s="37"/>
      <c r="D325" s="210" t="s">
        <v>143</v>
      </c>
      <c r="E325" s="37"/>
      <c r="F325" s="211" t="s">
        <v>330</v>
      </c>
      <c r="G325" s="37"/>
      <c r="H325" s="37"/>
      <c r="I325" s="207"/>
      <c r="J325" s="37"/>
      <c r="K325" s="37"/>
      <c r="L325" s="40"/>
      <c r="M325" s="208"/>
      <c r="N325" s="209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143</v>
      </c>
      <c r="AU325" s="18" t="s">
        <v>86</v>
      </c>
    </row>
    <row r="326" spans="1:65" s="13" customFormat="1" ht="11.25">
      <c r="B326" s="212"/>
      <c r="C326" s="213"/>
      <c r="D326" s="205" t="s">
        <v>145</v>
      </c>
      <c r="E326" s="214" t="s">
        <v>1</v>
      </c>
      <c r="F326" s="215" t="s">
        <v>331</v>
      </c>
      <c r="G326" s="213"/>
      <c r="H326" s="214" t="s">
        <v>1</v>
      </c>
      <c r="I326" s="216"/>
      <c r="J326" s="213"/>
      <c r="K326" s="213"/>
      <c r="L326" s="217"/>
      <c r="M326" s="218"/>
      <c r="N326" s="219"/>
      <c r="O326" s="219"/>
      <c r="P326" s="219"/>
      <c r="Q326" s="219"/>
      <c r="R326" s="219"/>
      <c r="S326" s="219"/>
      <c r="T326" s="220"/>
      <c r="AT326" s="221" t="s">
        <v>145</v>
      </c>
      <c r="AU326" s="221" t="s">
        <v>86</v>
      </c>
      <c r="AV326" s="13" t="s">
        <v>21</v>
      </c>
      <c r="AW326" s="13" t="s">
        <v>35</v>
      </c>
      <c r="AX326" s="13" t="s">
        <v>79</v>
      </c>
      <c r="AY326" s="221" t="s">
        <v>131</v>
      </c>
    </row>
    <row r="327" spans="1:65" s="14" customFormat="1" ht="11.25">
      <c r="B327" s="222"/>
      <c r="C327" s="223"/>
      <c r="D327" s="205" t="s">
        <v>145</v>
      </c>
      <c r="E327" s="224" t="s">
        <v>1</v>
      </c>
      <c r="F327" s="225" t="s">
        <v>208</v>
      </c>
      <c r="G327" s="223"/>
      <c r="H327" s="226">
        <v>10</v>
      </c>
      <c r="I327" s="227"/>
      <c r="J327" s="223"/>
      <c r="K327" s="223"/>
      <c r="L327" s="228"/>
      <c r="M327" s="229"/>
      <c r="N327" s="230"/>
      <c r="O327" s="230"/>
      <c r="P327" s="230"/>
      <c r="Q327" s="230"/>
      <c r="R327" s="230"/>
      <c r="S327" s="230"/>
      <c r="T327" s="231"/>
      <c r="AT327" s="232" t="s">
        <v>145</v>
      </c>
      <c r="AU327" s="232" t="s">
        <v>86</v>
      </c>
      <c r="AV327" s="14" t="s">
        <v>86</v>
      </c>
      <c r="AW327" s="14" t="s">
        <v>35</v>
      </c>
      <c r="AX327" s="14" t="s">
        <v>21</v>
      </c>
      <c r="AY327" s="232" t="s">
        <v>131</v>
      </c>
    </row>
    <row r="328" spans="1:65" s="12" customFormat="1" ht="22.9" customHeight="1">
      <c r="B328" s="176"/>
      <c r="C328" s="177"/>
      <c r="D328" s="178" t="s">
        <v>78</v>
      </c>
      <c r="E328" s="190" t="s">
        <v>332</v>
      </c>
      <c r="F328" s="190" t="s">
        <v>333</v>
      </c>
      <c r="G328" s="177"/>
      <c r="H328" s="177"/>
      <c r="I328" s="180"/>
      <c r="J328" s="191">
        <f>BK328</f>
        <v>0</v>
      </c>
      <c r="K328" s="177"/>
      <c r="L328" s="182"/>
      <c r="M328" s="183"/>
      <c r="N328" s="184"/>
      <c r="O328" s="184"/>
      <c r="P328" s="185">
        <f>SUM(P329:P339)</f>
        <v>0</v>
      </c>
      <c r="Q328" s="184"/>
      <c r="R328" s="185">
        <f>SUM(R329:R339)</f>
        <v>0</v>
      </c>
      <c r="S328" s="184"/>
      <c r="T328" s="186">
        <f>SUM(T329:T339)</f>
        <v>0</v>
      </c>
      <c r="AR328" s="187" t="s">
        <v>21</v>
      </c>
      <c r="AT328" s="188" t="s">
        <v>78</v>
      </c>
      <c r="AU328" s="188" t="s">
        <v>21</v>
      </c>
      <c r="AY328" s="187" t="s">
        <v>131</v>
      </c>
      <c r="BK328" s="189">
        <f>SUM(BK329:BK339)</f>
        <v>0</v>
      </c>
    </row>
    <row r="329" spans="1:65" s="2" customFormat="1" ht="24.2" customHeight="1">
      <c r="A329" s="35"/>
      <c r="B329" s="36"/>
      <c r="C329" s="192" t="s">
        <v>334</v>
      </c>
      <c r="D329" s="192" t="s">
        <v>134</v>
      </c>
      <c r="E329" s="193" t="s">
        <v>335</v>
      </c>
      <c r="F329" s="194" t="s">
        <v>336</v>
      </c>
      <c r="G329" s="195" t="s">
        <v>337</v>
      </c>
      <c r="H329" s="196">
        <v>5.883</v>
      </c>
      <c r="I329" s="197"/>
      <c r="J329" s="198">
        <f>ROUND(I329*H329,2)</f>
        <v>0</v>
      </c>
      <c r="K329" s="194" t="s">
        <v>138</v>
      </c>
      <c r="L329" s="40"/>
      <c r="M329" s="199" t="s">
        <v>1</v>
      </c>
      <c r="N329" s="200" t="s">
        <v>44</v>
      </c>
      <c r="O329" s="72"/>
      <c r="P329" s="201">
        <f>O329*H329</f>
        <v>0</v>
      </c>
      <c r="Q329" s="201">
        <v>0</v>
      </c>
      <c r="R329" s="201">
        <f>Q329*H329</f>
        <v>0</v>
      </c>
      <c r="S329" s="201">
        <v>0</v>
      </c>
      <c r="T329" s="202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3" t="s">
        <v>139</v>
      </c>
      <c r="AT329" s="203" t="s">
        <v>134</v>
      </c>
      <c r="AU329" s="203" t="s">
        <v>86</v>
      </c>
      <c r="AY329" s="18" t="s">
        <v>131</v>
      </c>
      <c r="BE329" s="204">
        <f>IF(N329="základní",J329,0)</f>
        <v>0</v>
      </c>
      <c r="BF329" s="204">
        <f>IF(N329="snížená",J329,0)</f>
        <v>0</v>
      </c>
      <c r="BG329" s="204">
        <f>IF(N329="zákl. přenesená",J329,0)</f>
        <v>0</v>
      </c>
      <c r="BH329" s="204">
        <f>IF(N329="sníž. přenesená",J329,0)</f>
        <v>0</v>
      </c>
      <c r="BI329" s="204">
        <f>IF(N329="nulová",J329,0)</f>
        <v>0</v>
      </c>
      <c r="BJ329" s="18" t="s">
        <v>21</v>
      </c>
      <c r="BK329" s="204">
        <f>ROUND(I329*H329,2)</f>
        <v>0</v>
      </c>
      <c r="BL329" s="18" t="s">
        <v>139</v>
      </c>
      <c r="BM329" s="203" t="s">
        <v>338</v>
      </c>
    </row>
    <row r="330" spans="1:65" s="2" customFormat="1" ht="19.5">
      <c r="A330" s="35"/>
      <c r="B330" s="36"/>
      <c r="C330" s="37"/>
      <c r="D330" s="205" t="s">
        <v>141</v>
      </c>
      <c r="E330" s="37"/>
      <c r="F330" s="206" t="s">
        <v>339</v>
      </c>
      <c r="G330" s="37"/>
      <c r="H330" s="37"/>
      <c r="I330" s="207"/>
      <c r="J330" s="37"/>
      <c r="K330" s="37"/>
      <c r="L330" s="40"/>
      <c r="M330" s="208"/>
      <c r="N330" s="209"/>
      <c r="O330" s="72"/>
      <c r="P330" s="72"/>
      <c r="Q330" s="72"/>
      <c r="R330" s="72"/>
      <c r="S330" s="72"/>
      <c r="T330" s="73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141</v>
      </c>
      <c r="AU330" s="18" t="s">
        <v>86</v>
      </c>
    </row>
    <row r="331" spans="1:65" s="2" customFormat="1" ht="11.25">
      <c r="A331" s="35"/>
      <c r="B331" s="36"/>
      <c r="C331" s="37"/>
      <c r="D331" s="210" t="s">
        <v>143</v>
      </c>
      <c r="E331" s="37"/>
      <c r="F331" s="211" t="s">
        <v>340</v>
      </c>
      <c r="G331" s="37"/>
      <c r="H331" s="37"/>
      <c r="I331" s="207"/>
      <c r="J331" s="37"/>
      <c r="K331" s="37"/>
      <c r="L331" s="40"/>
      <c r="M331" s="208"/>
      <c r="N331" s="209"/>
      <c r="O331" s="72"/>
      <c r="P331" s="72"/>
      <c r="Q331" s="72"/>
      <c r="R331" s="72"/>
      <c r="S331" s="72"/>
      <c r="T331" s="73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143</v>
      </c>
      <c r="AU331" s="18" t="s">
        <v>86</v>
      </c>
    </row>
    <row r="332" spans="1:65" s="2" customFormat="1" ht="117">
      <c r="A332" s="35"/>
      <c r="B332" s="36"/>
      <c r="C332" s="37"/>
      <c r="D332" s="205" t="s">
        <v>306</v>
      </c>
      <c r="E332" s="37"/>
      <c r="F332" s="255" t="s">
        <v>341</v>
      </c>
      <c r="G332" s="37"/>
      <c r="H332" s="37"/>
      <c r="I332" s="207"/>
      <c r="J332" s="37"/>
      <c r="K332" s="37"/>
      <c r="L332" s="40"/>
      <c r="M332" s="208"/>
      <c r="N332" s="209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306</v>
      </c>
      <c r="AU332" s="18" t="s">
        <v>86</v>
      </c>
    </row>
    <row r="333" spans="1:65" s="2" customFormat="1" ht="24.2" customHeight="1">
      <c r="A333" s="35"/>
      <c r="B333" s="36"/>
      <c r="C333" s="192" t="s">
        <v>7</v>
      </c>
      <c r="D333" s="192" t="s">
        <v>134</v>
      </c>
      <c r="E333" s="193" t="s">
        <v>342</v>
      </c>
      <c r="F333" s="194" t="s">
        <v>343</v>
      </c>
      <c r="G333" s="195" t="s">
        <v>337</v>
      </c>
      <c r="H333" s="196">
        <v>5.883</v>
      </c>
      <c r="I333" s="197"/>
      <c r="J333" s="198">
        <f>ROUND(I333*H333,2)</f>
        <v>0</v>
      </c>
      <c r="K333" s="194" t="s">
        <v>138</v>
      </c>
      <c r="L333" s="40"/>
      <c r="M333" s="199" t="s">
        <v>1</v>
      </c>
      <c r="N333" s="200" t="s">
        <v>44</v>
      </c>
      <c r="O333" s="72"/>
      <c r="P333" s="201">
        <f>O333*H333</f>
        <v>0</v>
      </c>
      <c r="Q333" s="201">
        <v>0</v>
      </c>
      <c r="R333" s="201">
        <f>Q333*H333</f>
        <v>0</v>
      </c>
      <c r="S333" s="201">
        <v>0</v>
      </c>
      <c r="T333" s="202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3" t="s">
        <v>139</v>
      </c>
      <c r="AT333" s="203" t="s">
        <v>134</v>
      </c>
      <c r="AU333" s="203" t="s">
        <v>86</v>
      </c>
      <c r="AY333" s="18" t="s">
        <v>131</v>
      </c>
      <c r="BE333" s="204">
        <f>IF(N333="základní",J333,0)</f>
        <v>0</v>
      </c>
      <c r="BF333" s="204">
        <f>IF(N333="snížená",J333,0)</f>
        <v>0</v>
      </c>
      <c r="BG333" s="204">
        <f>IF(N333="zákl. přenesená",J333,0)</f>
        <v>0</v>
      </c>
      <c r="BH333" s="204">
        <f>IF(N333="sníž. přenesená",J333,0)</f>
        <v>0</v>
      </c>
      <c r="BI333" s="204">
        <f>IF(N333="nulová",J333,0)</f>
        <v>0</v>
      </c>
      <c r="BJ333" s="18" t="s">
        <v>21</v>
      </c>
      <c r="BK333" s="204">
        <f>ROUND(I333*H333,2)</f>
        <v>0</v>
      </c>
      <c r="BL333" s="18" t="s">
        <v>139</v>
      </c>
      <c r="BM333" s="203" t="s">
        <v>344</v>
      </c>
    </row>
    <row r="334" spans="1:65" s="2" customFormat="1" ht="19.5">
      <c r="A334" s="35"/>
      <c r="B334" s="36"/>
      <c r="C334" s="37"/>
      <c r="D334" s="205" t="s">
        <v>141</v>
      </c>
      <c r="E334" s="37"/>
      <c r="F334" s="206" t="s">
        <v>345</v>
      </c>
      <c r="G334" s="37"/>
      <c r="H334" s="37"/>
      <c r="I334" s="207"/>
      <c r="J334" s="37"/>
      <c r="K334" s="37"/>
      <c r="L334" s="40"/>
      <c r="M334" s="208"/>
      <c r="N334" s="209"/>
      <c r="O334" s="72"/>
      <c r="P334" s="72"/>
      <c r="Q334" s="72"/>
      <c r="R334" s="72"/>
      <c r="S334" s="72"/>
      <c r="T334" s="73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141</v>
      </c>
      <c r="AU334" s="18" t="s">
        <v>86</v>
      </c>
    </row>
    <row r="335" spans="1:65" s="2" customFormat="1" ht="11.25">
      <c r="A335" s="35"/>
      <c r="B335" s="36"/>
      <c r="C335" s="37"/>
      <c r="D335" s="210" t="s">
        <v>143</v>
      </c>
      <c r="E335" s="37"/>
      <c r="F335" s="211" t="s">
        <v>346</v>
      </c>
      <c r="G335" s="37"/>
      <c r="H335" s="37"/>
      <c r="I335" s="207"/>
      <c r="J335" s="37"/>
      <c r="K335" s="37"/>
      <c r="L335" s="40"/>
      <c r="M335" s="208"/>
      <c r="N335" s="209"/>
      <c r="O335" s="72"/>
      <c r="P335" s="72"/>
      <c r="Q335" s="72"/>
      <c r="R335" s="72"/>
      <c r="S335" s="72"/>
      <c r="T335" s="73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143</v>
      </c>
      <c r="AU335" s="18" t="s">
        <v>86</v>
      </c>
    </row>
    <row r="336" spans="1:65" s="2" customFormat="1" ht="33" customHeight="1">
      <c r="A336" s="35"/>
      <c r="B336" s="36"/>
      <c r="C336" s="192" t="s">
        <v>347</v>
      </c>
      <c r="D336" s="192" t="s">
        <v>134</v>
      </c>
      <c r="E336" s="193" t="s">
        <v>348</v>
      </c>
      <c r="F336" s="194" t="s">
        <v>349</v>
      </c>
      <c r="G336" s="195" t="s">
        <v>337</v>
      </c>
      <c r="H336" s="196">
        <v>5.883</v>
      </c>
      <c r="I336" s="197"/>
      <c r="J336" s="198">
        <f>ROUND(I336*H336,2)</f>
        <v>0</v>
      </c>
      <c r="K336" s="194" t="s">
        <v>138</v>
      </c>
      <c r="L336" s="40"/>
      <c r="M336" s="199" t="s">
        <v>1</v>
      </c>
      <c r="N336" s="200" t="s">
        <v>44</v>
      </c>
      <c r="O336" s="72"/>
      <c r="P336" s="201">
        <f>O336*H336</f>
        <v>0</v>
      </c>
      <c r="Q336" s="201">
        <v>0</v>
      </c>
      <c r="R336" s="201">
        <f>Q336*H336</f>
        <v>0</v>
      </c>
      <c r="S336" s="201">
        <v>0</v>
      </c>
      <c r="T336" s="202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3" t="s">
        <v>139</v>
      </c>
      <c r="AT336" s="203" t="s">
        <v>134</v>
      </c>
      <c r="AU336" s="203" t="s">
        <v>86</v>
      </c>
      <c r="AY336" s="18" t="s">
        <v>131</v>
      </c>
      <c r="BE336" s="204">
        <f>IF(N336="základní",J336,0)</f>
        <v>0</v>
      </c>
      <c r="BF336" s="204">
        <f>IF(N336="snížená",J336,0)</f>
        <v>0</v>
      </c>
      <c r="BG336" s="204">
        <f>IF(N336="zákl. přenesená",J336,0)</f>
        <v>0</v>
      </c>
      <c r="BH336" s="204">
        <f>IF(N336="sníž. přenesená",J336,0)</f>
        <v>0</v>
      </c>
      <c r="BI336" s="204">
        <f>IF(N336="nulová",J336,0)</f>
        <v>0</v>
      </c>
      <c r="BJ336" s="18" t="s">
        <v>21</v>
      </c>
      <c r="BK336" s="204">
        <f>ROUND(I336*H336,2)</f>
        <v>0</v>
      </c>
      <c r="BL336" s="18" t="s">
        <v>139</v>
      </c>
      <c r="BM336" s="203" t="s">
        <v>350</v>
      </c>
    </row>
    <row r="337" spans="1:65" s="2" customFormat="1" ht="29.25">
      <c r="A337" s="35"/>
      <c r="B337" s="36"/>
      <c r="C337" s="37"/>
      <c r="D337" s="205" t="s">
        <v>141</v>
      </c>
      <c r="E337" s="37"/>
      <c r="F337" s="206" t="s">
        <v>351</v>
      </c>
      <c r="G337" s="37"/>
      <c r="H337" s="37"/>
      <c r="I337" s="207"/>
      <c r="J337" s="37"/>
      <c r="K337" s="37"/>
      <c r="L337" s="40"/>
      <c r="M337" s="208"/>
      <c r="N337" s="209"/>
      <c r="O337" s="72"/>
      <c r="P337" s="72"/>
      <c r="Q337" s="72"/>
      <c r="R337" s="72"/>
      <c r="S337" s="72"/>
      <c r="T337" s="73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141</v>
      </c>
      <c r="AU337" s="18" t="s">
        <v>86</v>
      </c>
    </row>
    <row r="338" spans="1:65" s="2" customFormat="1" ht="11.25">
      <c r="A338" s="35"/>
      <c r="B338" s="36"/>
      <c r="C338" s="37"/>
      <c r="D338" s="210" t="s">
        <v>143</v>
      </c>
      <c r="E338" s="37"/>
      <c r="F338" s="211" t="s">
        <v>352</v>
      </c>
      <c r="G338" s="37"/>
      <c r="H338" s="37"/>
      <c r="I338" s="207"/>
      <c r="J338" s="37"/>
      <c r="K338" s="37"/>
      <c r="L338" s="40"/>
      <c r="M338" s="208"/>
      <c r="N338" s="209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143</v>
      </c>
      <c r="AU338" s="18" t="s">
        <v>86</v>
      </c>
    </row>
    <row r="339" spans="1:65" s="2" customFormat="1" ht="68.25">
      <c r="A339" s="35"/>
      <c r="B339" s="36"/>
      <c r="C339" s="37"/>
      <c r="D339" s="205" t="s">
        <v>306</v>
      </c>
      <c r="E339" s="37"/>
      <c r="F339" s="255" t="s">
        <v>353</v>
      </c>
      <c r="G339" s="37"/>
      <c r="H339" s="37"/>
      <c r="I339" s="207"/>
      <c r="J339" s="37"/>
      <c r="K339" s="37"/>
      <c r="L339" s="40"/>
      <c r="M339" s="208"/>
      <c r="N339" s="209"/>
      <c r="O339" s="72"/>
      <c r="P339" s="72"/>
      <c r="Q339" s="72"/>
      <c r="R339" s="72"/>
      <c r="S339" s="72"/>
      <c r="T339" s="73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306</v>
      </c>
      <c r="AU339" s="18" t="s">
        <v>86</v>
      </c>
    </row>
    <row r="340" spans="1:65" s="12" customFormat="1" ht="22.9" customHeight="1">
      <c r="B340" s="176"/>
      <c r="C340" s="177"/>
      <c r="D340" s="178" t="s">
        <v>78</v>
      </c>
      <c r="E340" s="190" t="s">
        <v>354</v>
      </c>
      <c r="F340" s="190" t="s">
        <v>355</v>
      </c>
      <c r="G340" s="177"/>
      <c r="H340" s="177"/>
      <c r="I340" s="180"/>
      <c r="J340" s="191">
        <f>BK340</f>
        <v>0</v>
      </c>
      <c r="K340" s="177"/>
      <c r="L340" s="182"/>
      <c r="M340" s="183"/>
      <c r="N340" s="184"/>
      <c r="O340" s="184"/>
      <c r="P340" s="185">
        <f>SUM(P341:P344)</f>
        <v>0</v>
      </c>
      <c r="Q340" s="184"/>
      <c r="R340" s="185">
        <f>SUM(R341:R344)</f>
        <v>0</v>
      </c>
      <c r="S340" s="184"/>
      <c r="T340" s="186">
        <f>SUM(T341:T344)</f>
        <v>0</v>
      </c>
      <c r="AR340" s="187" t="s">
        <v>21</v>
      </c>
      <c r="AT340" s="188" t="s">
        <v>78</v>
      </c>
      <c r="AU340" s="188" t="s">
        <v>21</v>
      </c>
      <c r="AY340" s="187" t="s">
        <v>131</v>
      </c>
      <c r="BK340" s="189">
        <f>SUM(BK341:BK344)</f>
        <v>0</v>
      </c>
    </row>
    <row r="341" spans="1:65" s="2" customFormat="1" ht="16.5" customHeight="1">
      <c r="A341" s="35"/>
      <c r="B341" s="36"/>
      <c r="C341" s="192" t="s">
        <v>356</v>
      </c>
      <c r="D341" s="192" t="s">
        <v>134</v>
      </c>
      <c r="E341" s="193" t="s">
        <v>357</v>
      </c>
      <c r="F341" s="194" t="s">
        <v>358</v>
      </c>
      <c r="G341" s="195" t="s">
        <v>337</v>
      </c>
      <c r="H341" s="196">
        <v>5.548</v>
      </c>
      <c r="I341" s="197"/>
      <c r="J341" s="198">
        <f>ROUND(I341*H341,2)</f>
        <v>0</v>
      </c>
      <c r="K341" s="194" t="s">
        <v>138</v>
      </c>
      <c r="L341" s="40"/>
      <c r="M341" s="199" t="s">
        <v>1</v>
      </c>
      <c r="N341" s="200" t="s">
        <v>44</v>
      </c>
      <c r="O341" s="72"/>
      <c r="P341" s="201">
        <f>O341*H341</f>
        <v>0</v>
      </c>
      <c r="Q341" s="201">
        <v>0</v>
      </c>
      <c r="R341" s="201">
        <f>Q341*H341</f>
        <v>0</v>
      </c>
      <c r="S341" s="201">
        <v>0</v>
      </c>
      <c r="T341" s="202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3" t="s">
        <v>139</v>
      </c>
      <c r="AT341" s="203" t="s">
        <v>134</v>
      </c>
      <c r="AU341" s="203" t="s">
        <v>86</v>
      </c>
      <c r="AY341" s="18" t="s">
        <v>131</v>
      </c>
      <c r="BE341" s="204">
        <f>IF(N341="základní",J341,0)</f>
        <v>0</v>
      </c>
      <c r="BF341" s="204">
        <f>IF(N341="snížená",J341,0)</f>
        <v>0</v>
      </c>
      <c r="BG341" s="204">
        <f>IF(N341="zákl. přenesená",J341,0)</f>
        <v>0</v>
      </c>
      <c r="BH341" s="204">
        <f>IF(N341="sníž. přenesená",J341,0)</f>
        <v>0</v>
      </c>
      <c r="BI341" s="204">
        <f>IF(N341="nulová",J341,0)</f>
        <v>0</v>
      </c>
      <c r="BJ341" s="18" t="s">
        <v>21</v>
      </c>
      <c r="BK341" s="204">
        <f>ROUND(I341*H341,2)</f>
        <v>0</v>
      </c>
      <c r="BL341" s="18" t="s">
        <v>139</v>
      </c>
      <c r="BM341" s="203" t="s">
        <v>359</v>
      </c>
    </row>
    <row r="342" spans="1:65" s="2" customFormat="1" ht="39">
      <c r="A342" s="35"/>
      <c r="B342" s="36"/>
      <c r="C342" s="37"/>
      <c r="D342" s="205" t="s">
        <v>141</v>
      </c>
      <c r="E342" s="37"/>
      <c r="F342" s="206" t="s">
        <v>360</v>
      </c>
      <c r="G342" s="37"/>
      <c r="H342" s="37"/>
      <c r="I342" s="207"/>
      <c r="J342" s="37"/>
      <c r="K342" s="37"/>
      <c r="L342" s="40"/>
      <c r="M342" s="208"/>
      <c r="N342" s="209"/>
      <c r="O342" s="72"/>
      <c r="P342" s="72"/>
      <c r="Q342" s="72"/>
      <c r="R342" s="72"/>
      <c r="S342" s="72"/>
      <c r="T342" s="73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141</v>
      </c>
      <c r="AU342" s="18" t="s">
        <v>86</v>
      </c>
    </row>
    <row r="343" spans="1:65" s="2" customFormat="1" ht="11.25">
      <c r="A343" s="35"/>
      <c r="B343" s="36"/>
      <c r="C343" s="37"/>
      <c r="D343" s="210" t="s">
        <v>143</v>
      </c>
      <c r="E343" s="37"/>
      <c r="F343" s="211" t="s">
        <v>361</v>
      </c>
      <c r="G343" s="37"/>
      <c r="H343" s="37"/>
      <c r="I343" s="207"/>
      <c r="J343" s="37"/>
      <c r="K343" s="37"/>
      <c r="L343" s="40"/>
      <c r="M343" s="208"/>
      <c r="N343" s="209"/>
      <c r="O343" s="72"/>
      <c r="P343" s="72"/>
      <c r="Q343" s="72"/>
      <c r="R343" s="72"/>
      <c r="S343" s="72"/>
      <c r="T343" s="73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143</v>
      </c>
      <c r="AU343" s="18" t="s">
        <v>86</v>
      </c>
    </row>
    <row r="344" spans="1:65" s="2" customFormat="1" ht="68.25">
      <c r="A344" s="35"/>
      <c r="B344" s="36"/>
      <c r="C344" s="37"/>
      <c r="D344" s="205" t="s">
        <v>306</v>
      </c>
      <c r="E344" s="37"/>
      <c r="F344" s="255" t="s">
        <v>362</v>
      </c>
      <c r="G344" s="37"/>
      <c r="H344" s="37"/>
      <c r="I344" s="207"/>
      <c r="J344" s="37"/>
      <c r="K344" s="37"/>
      <c r="L344" s="40"/>
      <c r="M344" s="208"/>
      <c r="N344" s="209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306</v>
      </c>
      <c r="AU344" s="18" t="s">
        <v>86</v>
      </c>
    </row>
    <row r="345" spans="1:65" s="12" customFormat="1" ht="25.9" customHeight="1">
      <c r="B345" s="176"/>
      <c r="C345" s="177"/>
      <c r="D345" s="178" t="s">
        <v>78</v>
      </c>
      <c r="E345" s="179" t="s">
        <v>363</v>
      </c>
      <c r="F345" s="179" t="s">
        <v>364</v>
      </c>
      <c r="G345" s="177"/>
      <c r="H345" s="177"/>
      <c r="I345" s="180"/>
      <c r="J345" s="181">
        <f>BK345</f>
        <v>0</v>
      </c>
      <c r="K345" s="177"/>
      <c r="L345" s="182"/>
      <c r="M345" s="183"/>
      <c r="N345" s="184"/>
      <c r="O345" s="184"/>
      <c r="P345" s="185">
        <f>P346+P377+P540+P572+P630+P743</f>
        <v>0</v>
      </c>
      <c r="Q345" s="184"/>
      <c r="R345" s="185">
        <f>R346+R377+R540+R572+R630+R743</f>
        <v>0.74231875290000005</v>
      </c>
      <c r="S345" s="184"/>
      <c r="T345" s="186">
        <f>T346+T377+T540+T572+T630+T743</f>
        <v>0.50890860000000004</v>
      </c>
      <c r="AR345" s="187" t="s">
        <v>86</v>
      </c>
      <c r="AT345" s="188" t="s">
        <v>78</v>
      </c>
      <c r="AU345" s="188" t="s">
        <v>79</v>
      </c>
      <c r="AY345" s="187" t="s">
        <v>131</v>
      </c>
      <c r="BK345" s="189">
        <f>BK346+BK377+BK540+BK572+BK630+BK743</f>
        <v>0</v>
      </c>
    </row>
    <row r="346" spans="1:65" s="12" customFormat="1" ht="22.9" customHeight="1">
      <c r="B346" s="176"/>
      <c r="C346" s="177"/>
      <c r="D346" s="178" t="s">
        <v>78</v>
      </c>
      <c r="E346" s="190" t="s">
        <v>365</v>
      </c>
      <c r="F346" s="190" t="s">
        <v>366</v>
      </c>
      <c r="G346" s="177"/>
      <c r="H346" s="177"/>
      <c r="I346" s="180"/>
      <c r="J346" s="191">
        <f>BK346</f>
        <v>0</v>
      </c>
      <c r="K346" s="177"/>
      <c r="L346" s="182"/>
      <c r="M346" s="183"/>
      <c r="N346" s="184"/>
      <c r="O346" s="184"/>
      <c r="P346" s="185">
        <f>SUM(P347:P376)</f>
        <v>0</v>
      </c>
      <c r="Q346" s="184"/>
      <c r="R346" s="185">
        <f>SUM(R347:R376)</f>
        <v>8.906E-2</v>
      </c>
      <c r="S346" s="184"/>
      <c r="T346" s="186">
        <f>SUM(T347:T376)</f>
        <v>0.10187</v>
      </c>
      <c r="AR346" s="187" t="s">
        <v>86</v>
      </c>
      <c r="AT346" s="188" t="s">
        <v>78</v>
      </c>
      <c r="AU346" s="188" t="s">
        <v>21</v>
      </c>
      <c r="AY346" s="187" t="s">
        <v>131</v>
      </c>
      <c r="BK346" s="189">
        <f>SUM(BK347:BK376)</f>
        <v>0</v>
      </c>
    </row>
    <row r="347" spans="1:65" s="2" customFormat="1" ht="16.5" customHeight="1">
      <c r="A347" s="35"/>
      <c r="B347" s="36"/>
      <c r="C347" s="192" t="s">
        <v>367</v>
      </c>
      <c r="D347" s="192" t="s">
        <v>134</v>
      </c>
      <c r="E347" s="193" t="s">
        <v>368</v>
      </c>
      <c r="F347" s="194" t="s">
        <v>369</v>
      </c>
      <c r="G347" s="195" t="s">
        <v>182</v>
      </c>
      <c r="H347" s="196">
        <v>61</v>
      </c>
      <c r="I347" s="197"/>
      <c r="J347" s="198">
        <f>ROUND(I347*H347,2)</f>
        <v>0</v>
      </c>
      <c r="K347" s="194" t="s">
        <v>138</v>
      </c>
      <c r="L347" s="40"/>
      <c r="M347" s="199" t="s">
        <v>1</v>
      </c>
      <c r="N347" s="200" t="s">
        <v>44</v>
      </c>
      <c r="O347" s="72"/>
      <c r="P347" s="201">
        <f>O347*H347</f>
        <v>0</v>
      </c>
      <c r="Q347" s="201">
        <v>0</v>
      </c>
      <c r="R347" s="201">
        <f>Q347*H347</f>
        <v>0</v>
      </c>
      <c r="S347" s="201">
        <v>1.67E-3</v>
      </c>
      <c r="T347" s="202">
        <f>S347*H347</f>
        <v>0.10187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3" t="s">
        <v>294</v>
      </c>
      <c r="AT347" s="203" t="s">
        <v>134</v>
      </c>
      <c r="AU347" s="203" t="s">
        <v>86</v>
      </c>
      <c r="AY347" s="18" t="s">
        <v>131</v>
      </c>
      <c r="BE347" s="204">
        <f>IF(N347="základní",J347,0)</f>
        <v>0</v>
      </c>
      <c r="BF347" s="204">
        <f>IF(N347="snížená",J347,0)</f>
        <v>0</v>
      </c>
      <c r="BG347" s="204">
        <f>IF(N347="zákl. přenesená",J347,0)</f>
        <v>0</v>
      </c>
      <c r="BH347" s="204">
        <f>IF(N347="sníž. přenesená",J347,0)</f>
        <v>0</v>
      </c>
      <c r="BI347" s="204">
        <f>IF(N347="nulová",J347,0)</f>
        <v>0</v>
      </c>
      <c r="BJ347" s="18" t="s">
        <v>21</v>
      </c>
      <c r="BK347" s="204">
        <f>ROUND(I347*H347,2)</f>
        <v>0</v>
      </c>
      <c r="BL347" s="18" t="s">
        <v>294</v>
      </c>
      <c r="BM347" s="203" t="s">
        <v>370</v>
      </c>
    </row>
    <row r="348" spans="1:65" s="2" customFormat="1" ht="11.25">
      <c r="A348" s="35"/>
      <c r="B348" s="36"/>
      <c r="C348" s="37"/>
      <c r="D348" s="205" t="s">
        <v>141</v>
      </c>
      <c r="E348" s="37"/>
      <c r="F348" s="206" t="s">
        <v>369</v>
      </c>
      <c r="G348" s="37"/>
      <c r="H348" s="37"/>
      <c r="I348" s="207"/>
      <c r="J348" s="37"/>
      <c r="K348" s="37"/>
      <c r="L348" s="40"/>
      <c r="M348" s="208"/>
      <c r="N348" s="209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141</v>
      </c>
      <c r="AU348" s="18" t="s">
        <v>86</v>
      </c>
    </row>
    <row r="349" spans="1:65" s="2" customFormat="1" ht="11.25">
      <c r="A349" s="35"/>
      <c r="B349" s="36"/>
      <c r="C349" s="37"/>
      <c r="D349" s="210" t="s">
        <v>143</v>
      </c>
      <c r="E349" s="37"/>
      <c r="F349" s="211" t="s">
        <v>371</v>
      </c>
      <c r="G349" s="37"/>
      <c r="H349" s="37"/>
      <c r="I349" s="207"/>
      <c r="J349" s="37"/>
      <c r="K349" s="37"/>
      <c r="L349" s="40"/>
      <c r="M349" s="208"/>
      <c r="N349" s="209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143</v>
      </c>
      <c r="AU349" s="18" t="s">
        <v>86</v>
      </c>
    </row>
    <row r="350" spans="1:65" s="13" customFormat="1" ht="11.25">
      <c r="B350" s="212"/>
      <c r="C350" s="213"/>
      <c r="D350" s="205" t="s">
        <v>145</v>
      </c>
      <c r="E350" s="214" t="s">
        <v>1</v>
      </c>
      <c r="F350" s="215" t="s">
        <v>229</v>
      </c>
      <c r="G350" s="213"/>
      <c r="H350" s="214" t="s">
        <v>1</v>
      </c>
      <c r="I350" s="216"/>
      <c r="J350" s="213"/>
      <c r="K350" s="213"/>
      <c r="L350" s="217"/>
      <c r="M350" s="218"/>
      <c r="N350" s="219"/>
      <c r="O350" s="219"/>
      <c r="P350" s="219"/>
      <c r="Q350" s="219"/>
      <c r="R350" s="219"/>
      <c r="S350" s="219"/>
      <c r="T350" s="220"/>
      <c r="AT350" s="221" t="s">
        <v>145</v>
      </c>
      <c r="AU350" s="221" t="s">
        <v>86</v>
      </c>
      <c r="AV350" s="13" t="s">
        <v>21</v>
      </c>
      <c r="AW350" s="13" t="s">
        <v>35</v>
      </c>
      <c r="AX350" s="13" t="s">
        <v>79</v>
      </c>
      <c r="AY350" s="221" t="s">
        <v>131</v>
      </c>
    </row>
    <row r="351" spans="1:65" s="14" customFormat="1" ht="11.25">
      <c r="B351" s="222"/>
      <c r="C351" s="223"/>
      <c r="D351" s="205" t="s">
        <v>145</v>
      </c>
      <c r="E351" s="224" t="s">
        <v>1</v>
      </c>
      <c r="F351" s="225" t="s">
        <v>230</v>
      </c>
      <c r="G351" s="223"/>
      <c r="H351" s="226">
        <v>1.9</v>
      </c>
      <c r="I351" s="227"/>
      <c r="J351" s="223"/>
      <c r="K351" s="223"/>
      <c r="L351" s="228"/>
      <c r="M351" s="229"/>
      <c r="N351" s="230"/>
      <c r="O351" s="230"/>
      <c r="P351" s="230"/>
      <c r="Q351" s="230"/>
      <c r="R351" s="230"/>
      <c r="S351" s="230"/>
      <c r="T351" s="231"/>
      <c r="AT351" s="232" t="s">
        <v>145</v>
      </c>
      <c r="AU351" s="232" t="s">
        <v>86</v>
      </c>
      <c r="AV351" s="14" t="s">
        <v>86</v>
      </c>
      <c r="AW351" s="14" t="s">
        <v>35</v>
      </c>
      <c r="AX351" s="14" t="s">
        <v>79</v>
      </c>
      <c r="AY351" s="232" t="s">
        <v>131</v>
      </c>
    </row>
    <row r="352" spans="1:65" s="14" customFormat="1" ht="11.25">
      <c r="B352" s="222"/>
      <c r="C352" s="223"/>
      <c r="D352" s="205" t="s">
        <v>145</v>
      </c>
      <c r="E352" s="224" t="s">
        <v>1</v>
      </c>
      <c r="F352" s="225" t="s">
        <v>231</v>
      </c>
      <c r="G352" s="223"/>
      <c r="H352" s="226">
        <v>10.199999999999999</v>
      </c>
      <c r="I352" s="227"/>
      <c r="J352" s="223"/>
      <c r="K352" s="223"/>
      <c r="L352" s="228"/>
      <c r="M352" s="229"/>
      <c r="N352" s="230"/>
      <c r="O352" s="230"/>
      <c r="P352" s="230"/>
      <c r="Q352" s="230"/>
      <c r="R352" s="230"/>
      <c r="S352" s="230"/>
      <c r="T352" s="231"/>
      <c r="AT352" s="232" t="s">
        <v>145</v>
      </c>
      <c r="AU352" s="232" t="s">
        <v>86</v>
      </c>
      <c r="AV352" s="14" t="s">
        <v>86</v>
      </c>
      <c r="AW352" s="14" t="s">
        <v>35</v>
      </c>
      <c r="AX352" s="14" t="s">
        <v>79</v>
      </c>
      <c r="AY352" s="232" t="s">
        <v>131</v>
      </c>
    </row>
    <row r="353" spans="1:65" s="14" customFormat="1" ht="11.25">
      <c r="B353" s="222"/>
      <c r="C353" s="223"/>
      <c r="D353" s="205" t="s">
        <v>145</v>
      </c>
      <c r="E353" s="224" t="s">
        <v>1</v>
      </c>
      <c r="F353" s="225" t="s">
        <v>232</v>
      </c>
      <c r="G353" s="223"/>
      <c r="H353" s="226">
        <v>21</v>
      </c>
      <c r="I353" s="227"/>
      <c r="J353" s="223"/>
      <c r="K353" s="223"/>
      <c r="L353" s="228"/>
      <c r="M353" s="229"/>
      <c r="N353" s="230"/>
      <c r="O353" s="230"/>
      <c r="P353" s="230"/>
      <c r="Q353" s="230"/>
      <c r="R353" s="230"/>
      <c r="S353" s="230"/>
      <c r="T353" s="231"/>
      <c r="AT353" s="232" t="s">
        <v>145</v>
      </c>
      <c r="AU353" s="232" t="s">
        <v>86</v>
      </c>
      <c r="AV353" s="14" t="s">
        <v>86</v>
      </c>
      <c r="AW353" s="14" t="s">
        <v>35</v>
      </c>
      <c r="AX353" s="14" t="s">
        <v>79</v>
      </c>
      <c r="AY353" s="232" t="s">
        <v>131</v>
      </c>
    </row>
    <row r="354" spans="1:65" s="14" customFormat="1" ht="11.25">
      <c r="B354" s="222"/>
      <c r="C354" s="223"/>
      <c r="D354" s="205" t="s">
        <v>145</v>
      </c>
      <c r="E354" s="224" t="s">
        <v>1</v>
      </c>
      <c r="F354" s="225" t="s">
        <v>233</v>
      </c>
      <c r="G354" s="223"/>
      <c r="H354" s="226">
        <v>21.6</v>
      </c>
      <c r="I354" s="227"/>
      <c r="J354" s="223"/>
      <c r="K354" s="223"/>
      <c r="L354" s="228"/>
      <c r="M354" s="229"/>
      <c r="N354" s="230"/>
      <c r="O354" s="230"/>
      <c r="P354" s="230"/>
      <c r="Q354" s="230"/>
      <c r="R354" s="230"/>
      <c r="S354" s="230"/>
      <c r="T354" s="231"/>
      <c r="AT354" s="232" t="s">
        <v>145</v>
      </c>
      <c r="AU354" s="232" t="s">
        <v>86</v>
      </c>
      <c r="AV354" s="14" t="s">
        <v>86</v>
      </c>
      <c r="AW354" s="14" t="s">
        <v>35</v>
      </c>
      <c r="AX354" s="14" t="s">
        <v>79</v>
      </c>
      <c r="AY354" s="232" t="s">
        <v>131</v>
      </c>
    </row>
    <row r="355" spans="1:65" s="14" customFormat="1" ht="11.25">
      <c r="B355" s="222"/>
      <c r="C355" s="223"/>
      <c r="D355" s="205" t="s">
        <v>145</v>
      </c>
      <c r="E355" s="224" t="s">
        <v>1</v>
      </c>
      <c r="F355" s="225" t="s">
        <v>234</v>
      </c>
      <c r="G355" s="223"/>
      <c r="H355" s="226">
        <v>1.8</v>
      </c>
      <c r="I355" s="227"/>
      <c r="J355" s="223"/>
      <c r="K355" s="223"/>
      <c r="L355" s="228"/>
      <c r="M355" s="229"/>
      <c r="N355" s="230"/>
      <c r="O355" s="230"/>
      <c r="P355" s="230"/>
      <c r="Q355" s="230"/>
      <c r="R355" s="230"/>
      <c r="S355" s="230"/>
      <c r="T355" s="231"/>
      <c r="AT355" s="232" t="s">
        <v>145</v>
      </c>
      <c r="AU355" s="232" t="s">
        <v>86</v>
      </c>
      <c r="AV355" s="14" t="s">
        <v>86</v>
      </c>
      <c r="AW355" s="14" t="s">
        <v>35</v>
      </c>
      <c r="AX355" s="14" t="s">
        <v>79</v>
      </c>
      <c r="AY355" s="232" t="s">
        <v>131</v>
      </c>
    </row>
    <row r="356" spans="1:65" s="14" customFormat="1" ht="11.25">
      <c r="B356" s="222"/>
      <c r="C356" s="223"/>
      <c r="D356" s="205" t="s">
        <v>145</v>
      </c>
      <c r="E356" s="224" t="s">
        <v>1</v>
      </c>
      <c r="F356" s="225" t="s">
        <v>235</v>
      </c>
      <c r="G356" s="223"/>
      <c r="H356" s="226">
        <v>2.7</v>
      </c>
      <c r="I356" s="227"/>
      <c r="J356" s="223"/>
      <c r="K356" s="223"/>
      <c r="L356" s="228"/>
      <c r="M356" s="229"/>
      <c r="N356" s="230"/>
      <c r="O356" s="230"/>
      <c r="P356" s="230"/>
      <c r="Q356" s="230"/>
      <c r="R356" s="230"/>
      <c r="S356" s="230"/>
      <c r="T356" s="231"/>
      <c r="AT356" s="232" t="s">
        <v>145</v>
      </c>
      <c r="AU356" s="232" t="s">
        <v>86</v>
      </c>
      <c r="AV356" s="14" t="s">
        <v>86</v>
      </c>
      <c r="AW356" s="14" t="s">
        <v>35</v>
      </c>
      <c r="AX356" s="14" t="s">
        <v>79</v>
      </c>
      <c r="AY356" s="232" t="s">
        <v>131</v>
      </c>
    </row>
    <row r="357" spans="1:65" s="14" customFormat="1" ht="11.25">
      <c r="B357" s="222"/>
      <c r="C357" s="223"/>
      <c r="D357" s="205" t="s">
        <v>145</v>
      </c>
      <c r="E357" s="224" t="s">
        <v>1</v>
      </c>
      <c r="F357" s="225" t="s">
        <v>236</v>
      </c>
      <c r="G357" s="223"/>
      <c r="H357" s="226">
        <v>1.8</v>
      </c>
      <c r="I357" s="227"/>
      <c r="J357" s="223"/>
      <c r="K357" s="223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145</v>
      </c>
      <c r="AU357" s="232" t="s">
        <v>86</v>
      </c>
      <c r="AV357" s="14" t="s">
        <v>86</v>
      </c>
      <c r="AW357" s="14" t="s">
        <v>35</v>
      </c>
      <c r="AX357" s="14" t="s">
        <v>79</v>
      </c>
      <c r="AY357" s="232" t="s">
        <v>131</v>
      </c>
    </row>
    <row r="358" spans="1:65" s="16" customFormat="1" ht="11.25">
      <c r="B358" s="244"/>
      <c r="C358" s="245"/>
      <c r="D358" s="205" t="s">
        <v>145</v>
      </c>
      <c r="E358" s="246" t="s">
        <v>1</v>
      </c>
      <c r="F358" s="247" t="s">
        <v>165</v>
      </c>
      <c r="G358" s="245"/>
      <c r="H358" s="248">
        <v>61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AT358" s="254" t="s">
        <v>145</v>
      </c>
      <c r="AU358" s="254" t="s">
        <v>86</v>
      </c>
      <c r="AV358" s="16" t="s">
        <v>139</v>
      </c>
      <c r="AW358" s="16" t="s">
        <v>35</v>
      </c>
      <c r="AX358" s="16" t="s">
        <v>21</v>
      </c>
      <c r="AY358" s="254" t="s">
        <v>131</v>
      </c>
    </row>
    <row r="359" spans="1:65" s="2" customFormat="1" ht="33" customHeight="1">
      <c r="A359" s="35"/>
      <c r="B359" s="36"/>
      <c r="C359" s="192" t="s">
        <v>372</v>
      </c>
      <c r="D359" s="192" t="s">
        <v>134</v>
      </c>
      <c r="E359" s="193" t="s">
        <v>373</v>
      </c>
      <c r="F359" s="194" t="s">
        <v>374</v>
      </c>
      <c r="G359" s="195" t="s">
        <v>182</v>
      </c>
      <c r="H359" s="196">
        <v>48.9</v>
      </c>
      <c r="I359" s="197"/>
      <c r="J359" s="198">
        <f>ROUND(I359*H359,2)</f>
        <v>0</v>
      </c>
      <c r="K359" s="194" t="s">
        <v>1</v>
      </c>
      <c r="L359" s="40"/>
      <c r="M359" s="199" t="s">
        <v>1</v>
      </c>
      <c r="N359" s="200" t="s">
        <v>44</v>
      </c>
      <c r="O359" s="72"/>
      <c r="P359" s="201">
        <f>O359*H359</f>
        <v>0</v>
      </c>
      <c r="Q359" s="201">
        <v>1.4599999999999999E-3</v>
      </c>
      <c r="R359" s="201">
        <f>Q359*H359</f>
        <v>7.1393999999999999E-2</v>
      </c>
      <c r="S359" s="201">
        <v>0</v>
      </c>
      <c r="T359" s="202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3" t="s">
        <v>294</v>
      </c>
      <c r="AT359" s="203" t="s">
        <v>134</v>
      </c>
      <c r="AU359" s="203" t="s">
        <v>86</v>
      </c>
      <c r="AY359" s="18" t="s">
        <v>131</v>
      </c>
      <c r="BE359" s="204">
        <f>IF(N359="základní",J359,0)</f>
        <v>0</v>
      </c>
      <c r="BF359" s="204">
        <f>IF(N359="snížená",J359,0)</f>
        <v>0</v>
      </c>
      <c r="BG359" s="204">
        <f>IF(N359="zákl. přenesená",J359,0)</f>
        <v>0</v>
      </c>
      <c r="BH359" s="204">
        <f>IF(N359="sníž. přenesená",J359,0)</f>
        <v>0</v>
      </c>
      <c r="BI359" s="204">
        <f>IF(N359="nulová",J359,0)</f>
        <v>0</v>
      </c>
      <c r="BJ359" s="18" t="s">
        <v>21</v>
      </c>
      <c r="BK359" s="204">
        <f>ROUND(I359*H359,2)</f>
        <v>0</v>
      </c>
      <c r="BL359" s="18" t="s">
        <v>294</v>
      </c>
      <c r="BM359" s="203" t="s">
        <v>375</v>
      </c>
    </row>
    <row r="360" spans="1:65" s="2" customFormat="1" ht="19.5">
      <c r="A360" s="35"/>
      <c r="B360" s="36"/>
      <c r="C360" s="37"/>
      <c r="D360" s="205" t="s">
        <v>141</v>
      </c>
      <c r="E360" s="37"/>
      <c r="F360" s="206" t="s">
        <v>374</v>
      </c>
      <c r="G360" s="37"/>
      <c r="H360" s="37"/>
      <c r="I360" s="207"/>
      <c r="J360" s="37"/>
      <c r="K360" s="37"/>
      <c r="L360" s="40"/>
      <c r="M360" s="208"/>
      <c r="N360" s="209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141</v>
      </c>
      <c r="AU360" s="18" t="s">
        <v>86</v>
      </c>
    </row>
    <row r="361" spans="1:65" s="2" customFormat="1" ht="19.5">
      <c r="A361" s="35"/>
      <c r="B361" s="36"/>
      <c r="C361" s="37"/>
      <c r="D361" s="205" t="s">
        <v>287</v>
      </c>
      <c r="E361" s="37"/>
      <c r="F361" s="255" t="s">
        <v>376</v>
      </c>
      <c r="G361" s="37"/>
      <c r="H361" s="37"/>
      <c r="I361" s="207"/>
      <c r="J361" s="37"/>
      <c r="K361" s="37"/>
      <c r="L361" s="40"/>
      <c r="M361" s="208"/>
      <c r="N361" s="209"/>
      <c r="O361" s="72"/>
      <c r="P361" s="72"/>
      <c r="Q361" s="72"/>
      <c r="R361" s="72"/>
      <c r="S361" s="72"/>
      <c r="T361" s="73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287</v>
      </c>
      <c r="AU361" s="18" t="s">
        <v>86</v>
      </c>
    </row>
    <row r="362" spans="1:65" s="14" customFormat="1" ht="11.25">
      <c r="B362" s="222"/>
      <c r="C362" s="223"/>
      <c r="D362" s="205" t="s">
        <v>145</v>
      </c>
      <c r="E362" s="224" t="s">
        <v>1</v>
      </c>
      <c r="F362" s="225" t="s">
        <v>232</v>
      </c>
      <c r="G362" s="223"/>
      <c r="H362" s="226">
        <v>21</v>
      </c>
      <c r="I362" s="227"/>
      <c r="J362" s="223"/>
      <c r="K362" s="223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145</v>
      </c>
      <c r="AU362" s="232" t="s">
        <v>86</v>
      </c>
      <c r="AV362" s="14" t="s">
        <v>86</v>
      </c>
      <c r="AW362" s="14" t="s">
        <v>35</v>
      </c>
      <c r="AX362" s="14" t="s">
        <v>79</v>
      </c>
      <c r="AY362" s="232" t="s">
        <v>131</v>
      </c>
    </row>
    <row r="363" spans="1:65" s="14" customFormat="1" ht="11.25">
      <c r="B363" s="222"/>
      <c r="C363" s="223"/>
      <c r="D363" s="205" t="s">
        <v>145</v>
      </c>
      <c r="E363" s="224" t="s">
        <v>1</v>
      </c>
      <c r="F363" s="225" t="s">
        <v>233</v>
      </c>
      <c r="G363" s="223"/>
      <c r="H363" s="226">
        <v>21.6</v>
      </c>
      <c r="I363" s="227"/>
      <c r="J363" s="223"/>
      <c r="K363" s="223"/>
      <c r="L363" s="228"/>
      <c r="M363" s="229"/>
      <c r="N363" s="230"/>
      <c r="O363" s="230"/>
      <c r="P363" s="230"/>
      <c r="Q363" s="230"/>
      <c r="R363" s="230"/>
      <c r="S363" s="230"/>
      <c r="T363" s="231"/>
      <c r="AT363" s="232" t="s">
        <v>145</v>
      </c>
      <c r="AU363" s="232" t="s">
        <v>86</v>
      </c>
      <c r="AV363" s="14" t="s">
        <v>86</v>
      </c>
      <c r="AW363" s="14" t="s">
        <v>35</v>
      </c>
      <c r="AX363" s="14" t="s">
        <v>79</v>
      </c>
      <c r="AY363" s="232" t="s">
        <v>131</v>
      </c>
    </row>
    <row r="364" spans="1:65" s="14" customFormat="1" ht="11.25">
      <c r="B364" s="222"/>
      <c r="C364" s="223"/>
      <c r="D364" s="205" t="s">
        <v>145</v>
      </c>
      <c r="E364" s="224" t="s">
        <v>1</v>
      </c>
      <c r="F364" s="225" t="s">
        <v>234</v>
      </c>
      <c r="G364" s="223"/>
      <c r="H364" s="226">
        <v>1.8</v>
      </c>
      <c r="I364" s="227"/>
      <c r="J364" s="223"/>
      <c r="K364" s="223"/>
      <c r="L364" s="228"/>
      <c r="M364" s="229"/>
      <c r="N364" s="230"/>
      <c r="O364" s="230"/>
      <c r="P364" s="230"/>
      <c r="Q364" s="230"/>
      <c r="R364" s="230"/>
      <c r="S364" s="230"/>
      <c r="T364" s="231"/>
      <c r="AT364" s="232" t="s">
        <v>145</v>
      </c>
      <c r="AU364" s="232" t="s">
        <v>86</v>
      </c>
      <c r="AV364" s="14" t="s">
        <v>86</v>
      </c>
      <c r="AW364" s="14" t="s">
        <v>35</v>
      </c>
      <c r="AX364" s="14" t="s">
        <v>79</v>
      </c>
      <c r="AY364" s="232" t="s">
        <v>131</v>
      </c>
    </row>
    <row r="365" spans="1:65" s="14" customFormat="1" ht="11.25">
      <c r="B365" s="222"/>
      <c r="C365" s="223"/>
      <c r="D365" s="205" t="s">
        <v>145</v>
      </c>
      <c r="E365" s="224" t="s">
        <v>1</v>
      </c>
      <c r="F365" s="225" t="s">
        <v>235</v>
      </c>
      <c r="G365" s="223"/>
      <c r="H365" s="226">
        <v>2.7</v>
      </c>
      <c r="I365" s="227"/>
      <c r="J365" s="223"/>
      <c r="K365" s="223"/>
      <c r="L365" s="228"/>
      <c r="M365" s="229"/>
      <c r="N365" s="230"/>
      <c r="O365" s="230"/>
      <c r="P365" s="230"/>
      <c r="Q365" s="230"/>
      <c r="R365" s="230"/>
      <c r="S365" s="230"/>
      <c r="T365" s="231"/>
      <c r="AT365" s="232" t="s">
        <v>145</v>
      </c>
      <c r="AU365" s="232" t="s">
        <v>86</v>
      </c>
      <c r="AV365" s="14" t="s">
        <v>86</v>
      </c>
      <c r="AW365" s="14" t="s">
        <v>35</v>
      </c>
      <c r="AX365" s="14" t="s">
        <v>79</v>
      </c>
      <c r="AY365" s="232" t="s">
        <v>131</v>
      </c>
    </row>
    <row r="366" spans="1:65" s="14" customFormat="1" ht="11.25">
      <c r="B366" s="222"/>
      <c r="C366" s="223"/>
      <c r="D366" s="205" t="s">
        <v>145</v>
      </c>
      <c r="E366" s="224" t="s">
        <v>1</v>
      </c>
      <c r="F366" s="225" t="s">
        <v>236</v>
      </c>
      <c r="G366" s="223"/>
      <c r="H366" s="226">
        <v>1.8</v>
      </c>
      <c r="I366" s="227"/>
      <c r="J366" s="223"/>
      <c r="K366" s="223"/>
      <c r="L366" s="228"/>
      <c r="M366" s="229"/>
      <c r="N366" s="230"/>
      <c r="O366" s="230"/>
      <c r="P366" s="230"/>
      <c r="Q366" s="230"/>
      <c r="R366" s="230"/>
      <c r="S366" s="230"/>
      <c r="T366" s="231"/>
      <c r="AT366" s="232" t="s">
        <v>145</v>
      </c>
      <c r="AU366" s="232" t="s">
        <v>86</v>
      </c>
      <c r="AV366" s="14" t="s">
        <v>86</v>
      </c>
      <c r="AW366" s="14" t="s">
        <v>35</v>
      </c>
      <c r="AX366" s="14" t="s">
        <v>79</v>
      </c>
      <c r="AY366" s="232" t="s">
        <v>131</v>
      </c>
    </row>
    <row r="367" spans="1:65" s="16" customFormat="1" ht="11.25">
      <c r="B367" s="244"/>
      <c r="C367" s="245"/>
      <c r="D367" s="205" t="s">
        <v>145</v>
      </c>
      <c r="E367" s="246" t="s">
        <v>1</v>
      </c>
      <c r="F367" s="247" t="s">
        <v>165</v>
      </c>
      <c r="G367" s="245"/>
      <c r="H367" s="248">
        <v>48.9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AT367" s="254" t="s">
        <v>145</v>
      </c>
      <c r="AU367" s="254" t="s">
        <v>86</v>
      </c>
      <c r="AV367" s="16" t="s">
        <v>139</v>
      </c>
      <c r="AW367" s="16" t="s">
        <v>35</v>
      </c>
      <c r="AX367" s="16" t="s">
        <v>21</v>
      </c>
      <c r="AY367" s="254" t="s">
        <v>131</v>
      </c>
    </row>
    <row r="368" spans="1:65" s="2" customFormat="1" ht="33" customHeight="1">
      <c r="A368" s="35"/>
      <c r="B368" s="36"/>
      <c r="C368" s="192" t="s">
        <v>377</v>
      </c>
      <c r="D368" s="192" t="s">
        <v>134</v>
      </c>
      <c r="E368" s="193" t="s">
        <v>378</v>
      </c>
      <c r="F368" s="194" t="s">
        <v>379</v>
      </c>
      <c r="G368" s="195" t="s">
        <v>182</v>
      </c>
      <c r="H368" s="196">
        <v>12.1</v>
      </c>
      <c r="I368" s="197"/>
      <c r="J368" s="198">
        <f>ROUND(I368*H368,2)</f>
        <v>0</v>
      </c>
      <c r="K368" s="194" t="s">
        <v>1</v>
      </c>
      <c r="L368" s="40"/>
      <c r="M368" s="199" t="s">
        <v>1</v>
      </c>
      <c r="N368" s="200" t="s">
        <v>44</v>
      </c>
      <c r="O368" s="72"/>
      <c r="P368" s="201">
        <f>O368*H368</f>
        <v>0</v>
      </c>
      <c r="Q368" s="201">
        <v>1.4599999999999999E-3</v>
      </c>
      <c r="R368" s="201">
        <f>Q368*H368</f>
        <v>1.7665999999999998E-2</v>
      </c>
      <c r="S368" s="201">
        <v>0</v>
      </c>
      <c r="T368" s="202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3" t="s">
        <v>294</v>
      </c>
      <c r="AT368" s="203" t="s">
        <v>134</v>
      </c>
      <c r="AU368" s="203" t="s">
        <v>86</v>
      </c>
      <c r="AY368" s="18" t="s">
        <v>131</v>
      </c>
      <c r="BE368" s="204">
        <f>IF(N368="základní",J368,0)</f>
        <v>0</v>
      </c>
      <c r="BF368" s="204">
        <f>IF(N368="snížená",J368,0)</f>
        <v>0</v>
      </c>
      <c r="BG368" s="204">
        <f>IF(N368="zákl. přenesená",J368,0)</f>
        <v>0</v>
      </c>
      <c r="BH368" s="204">
        <f>IF(N368="sníž. přenesená",J368,0)</f>
        <v>0</v>
      </c>
      <c r="BI368" s="204">
        <f>IF(N368="nulová",J368,0)</f>
        <v>0</v>
      </c>
      <c r="BJ368" s="18" t="s">
        <v>21</v>
      </c>
      <c r="BK368" s="204">
        <f>ROUND(I368*H368,2)</f>
        <v>0</v>
      </c>
      <c r="BL368" s="18" t="s">
        <v>294</v>
      </c>
      <c r="BM368" s="203" t="s">
        <v>380</v>
      </c>
    </row>
    <row r="369" spans="1:65" s="2" customFormat="1" ht="19.5">
      <c r="A369" s="35"/>
      <c r="B369" s="36"/>
      <c r="C369" s="37"/>
      <c r="D369" s="205" t="s">
        <v>141</v>
      </c>
      <c r="E369" s="37"/>
      <c r="F369" s="206" t="s">
        <v>379</v>
      </c>
      <c r="G369" s="37"/>
      <c r="H369" s="37"/>
      <c r="I369" s="207"/>
      <c r="J369" s="37"/>
      <c r="K369" s="37"/>
      <c r="L369" s="40"/>
      <c r="M369" s="208"/>
      <c r="N369" s="209"/>
      <c r="O369" s="72"/>
      <c r="P369" s="72"/>
      <c r="Q369" s="72"/>
      <c r="R369" s="72"/>
      <c r="S369" s="72"/>
      <c r="T369" s="73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141</v>
      </c>
      <c r="AU369" s="18" t="s">
        <v>86</v>
      </c>
    </row>
    <row r="370" spans="1:65" s="2" customFormat="1" ht="19.5">
      <c r="A370" s="35"/>
      <c r="B370" s="36"/>
      <c r="C370" s="37"/>
      <c r="D370" s="205" t="s">
        <v>287</v>
      </c>
      <c r="E370" s="37"/>
      <c r="F370" s="255" t="s">
        <v>376</v>
      </c>
      <c r="G370" s="37"/>
      <c r="H370" s="37"/>
      <c r="I370" s="207"/>
      <c r="J370" s="37"/>
      <c r="K370" s="37"/>
      <c r="L370" s="40"/>
      <c r="M370" s="208"/>
      <c r="N370" s="209"/>
      <c r="O370" s="72"/>
      <c r="P370" s="72"/>
      <c r="Q370" s="72"/>
      <c r="R370" s="72"/>
      <c r="S370" s="72"/>
      <c r="T370" s="73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287</v>
      </c>
      <c r="AU370" s="18" t="s">
        <v>86</v>
      </c>
    </row>
    <row r="371" spans="1:65" s="14" customFormat="1" ht="11.25">
      <c r="B371" s="222"/>
      <c r="C371" s="223"/>
      <c r="D371" s="205" t="s">
        <v>145</v>
      </c>
      <c r="E371" s="224" t="s">
        <v>1</v>
      </c>
      <c r="F371" s="225" t="s">
        <v>230</v>
      </c>
      <c r="G371" s="223"/>
      <c r="H371" s="226">
        <v>1.9</v>
      </c>
      <c r="I371" s="227"/>
      <c r="J371" s="223"/>
      <c r="K371" s="223"/>
      <c r="L371" s="228"/>
      <c r="M371" s="229"/>
      <c r="N371" s="230"/>
      <c r="O371" s="230"/>
      <c r="P371" s="230"/>
      <c r="Q371" s="230"/>
      <c r="R371" s="230"/>
      <c r="S371" s="230"/>
      <c r="T371" s="231"/>
      <c r="AT371" s="232" t="s">
        <v>145</v>
      </c>
      <c r="AU371" s="232" t="s">
        <v>86</v>
      </c>
      <c r="AV371" s="14" t="s">
        <v>86</v>
      </c>
      <c r="AW371" s="14" t="s">
        <v>35</v>
      </c>
      <c r="AX371" s="14" t="s">
        <v>79</v>
      </c>
      <c r="AY371" s="232" t="s">
        <v>131</v>
      </c>
    </row>
    <row r="372" spans="1:65" s="14" customFormat="1" ht="11.25">
      <c r="B372" s="222"/>
      <c r="C372" s="223"/>
      <c r="D372" s="205" t="s">
        <v>145</v>
      </c>
      <c r="E372" s="224" t="s">
        <v>1</v>
      </c>
      <c r="F372" s="225" t="s">
        <v>231</v>
      </c>
      <c r="G372" s="223"/>
      <c r="H372" s="226">
        <v>10.199999999999999</v>
      </c>
      <c r="I372" s="227"/>
      <c r="J372" s="223"/>
      <c r="K372" s="223"/>
      <c r="L372" s="228"/>
      <c r="M372" s="229"/>
      <c r="N372" s="230"/>
      <c r="O372" s="230"/>
      <c r="P372" s="230"/>
      <c r="Q372" s="230"/>
      <c r="R372" s="230"/>
      <c r="S372" s="230"/>
      <c r="T372" s="231"/>
      <c r="AT372" s="232" t="s">
        <v>145</v>
      </c>
      <c r="AU372" s="232" t="s">
        <v>86</v>
      </c>
      <c r="AV372" s="14" t="s">
        <v>86</v>
      </c>
      <c r="AW372" s="14" t="s">
        <v>35</v>
      </c>
      <c r="AX372" s="14" t="s">
        <v>79</v>
      </c>
      <c r="AY372" s="232" t="s">
        <v>131</v>
      </c>
    </row>
    <row r="373" spans="1:65" s="16" customFormat="1" ht="11.25">
      <c r="B373" s="244"/>
      <c r="C373" s="245"/>
      <c r="D373" s="205" t="s">
        <v>145</v>
      </c>
      <c r="E373" s="246" t="s">
        <v>1</v>
      </c>
      <c r="F373" s="247" t="s">
        <v>165</v>
      </c>
      <c r="G373" s="245"/>
      <c r="H373" s="248">
        <v>12.1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AT373" s="254" t="s">
        <v>145</v>
      </c>
      <c r="AU373" s="254" t="s">
        <v>86</v>
      </c>
      <c r="AV373" s="16" t="s">
        <v>139</v>
      </c>
      <c r="AW373" s="16" t="s">
        <v>35</v>
      </c>
      <c r="AX373" s="16" t="s">
        <v>21</v>
      </c>
      <c r="AY373" s="254" t="s">
        <v>131</v>
      </c>
    </row>
    <row r="374" spans="1:65" s="2" customFormat="1" ht="24.2" customHeight="1">
      <c r="A374" s="35"/>
      <c r="B374" s="36"/>
      <c r="C374" s="192" t="s">
        <v>381</v>
      </c>
      <c r="D374" s="192" t="s">
        <v>134</v>
      </c>
      <c r="E374" s="193" t="s">
        <v>382</v>
      </c>
      <c r="F374" s="194" t="s">
        <v>383</v>
      </c>
      <c r="G374" s="195" t="s">
        <v>384</v>
      </c>
      <c r="H374" s="256"/>
      <c r="I374" s="197"/>
      <c r="J374" s="198">
        <f>ROUND(I374*H374,2)</f>
        <v>0</v>
      </c>
      <c r="K374" s="194" t="s">
        <v>138</v>
      </c>
      <c r="L374" s="40"/>
      <c r="M374" s="199" t="s">
        <v>1</v>
      </c>
      <c r="N374" s="200" t="s">
        <v>44</v>
      </c>
      <c r="O374" s="72"/>
      <c r="P374" s="201">
        <f>O374*H374</f>
        <v>0</v>
      </c>
      <c r="Q374" s="201">
        <v>0</v>
      </c>
      <c r="R374" s="201">
        <f>Q374*H374</f>
        <v>0</v>
      </c>
      <c r="S374" s="201">
        <v>0</v>
      </c>
      <c r="T374" s="202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3" t="s">
        <v>294</v>
      </c>
      <c r="AT374" s="203" t="s">
        <v>134</v>
      </c>
      <c r="AU374" s="203" t="s">
        <v>86</v>
      </c>
      <c r="AY374" s="18" t="s">
        <v>131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18" t="s">
        <v>21</v>
      </c>
      <c r="BK374" s="204">
        <f>ROUND(I374*H374,2)</f>
        <v>0</v>
      </c>
      <c r="BL374" s="18" t="s">
        <v>294</v>
      </c>
      <c r="BM374" s="203" t="s">
        <v>385</v>
      </c>
    </row>
    <row r="375" spans="1:65" s="2" customFormat="1" ht="29.25">
      <c r="A375" s="35"/>
      <c r="B375" s="36"/>
      <c r="C375" s="37"/>
      <c r="D375" s="205" t="s">
        <v>141</v>
      </c>
      <c r="E375" s="37"/>
      <c r="F375" s="206" t="s">
        <v>386</v>
      </c>
      <c r="G375" s="37"/>
      <c r="H375" s="37"/>
      <c r="I375" s="207"/>
      <c r="J375" s="37"/>
      <c r="K375" s="37"/>
      <c r="L375" s="40"/>
      <c r="M375" s="208"/>
      <c r="N375" s="209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141</v>
      </c>
      <c r="AU375" s="18" t="s">
        <v>86</v>
      </c>
    </row>
    <row r="376" spans="1:65" s="2" customFormat="1" ht="11.25">
      <c r="A376" s="35"/>
      <c r="B376" s="36"/>
      <c r="C376" s="37"/>
      <c r="D376" s="210" t="s">
        <v>143</v>
      </c>
      <c r="E376" s="37"/>
      <c r="F376" s="211" t="s">
        <v>387</v>
      </c>
      <c r="G376" s="37"/>
      <c r="H376" s="37"/>
      <c r="I376" s="207"/>
      <c r="J376" s="37"/>
      <c r="K376" s="37"/>
      <c r="L376" s="40"/>
      <c r="M376" s="208"/>
      <c r="N376" s="209"/>
      <c r="O376" s="72"/>
      <c r="P376" s="72"/>
      <c r="Q376" s="72"/>
      <c r="R376" s="72"/>
      <c r="S376" s="72"/>
      <c r="T376" s="73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143</v>
      </c>
      <c r="AU376" s="18" t="s">
        <v>86</v>
      </c>
    </row>
    <row r="377" spans="1:65" s="12" customFormat="1" ht="22.9" customHeight="1">
      <c r="B377" s="176"/>
      <c r="C377" s="177"/>
      <c r="D377" s="178" t="s">
        <v>78</v>
      </c>
      <c r="E377" s="190" t="s">
        <v>388</v>
      </c>
      <c r="F377" s="190" t="s">
        <v>389</v>
      </c>
      <c r="G377" s="177"/>
      <c r="H377" s="177"/>
      <c r="I377" s="180"/>
      <c r="J377" s="191">
        <f>BK377</f>
        <v>0</v>
      </c>
      <c r="K377" s="177"/>
      <c r="L377" s="182"/>
      <c r="M377" s="183"/>
      <c r="N377" s="184"/>
      <c r="O377" s="184"/>
      <c r="P377" s="185">
        <f>SUM(P378:P539)</f>
        <v>0</v>
      </c>
      <c r="Q377" s="184"/>
      <c r="R377" s="185">
        <f>SUM(R378:R539)</f>
        <v>0.19546551890000002</v>
      </c>
      <c r="S377" s="184"/>
      <c r="T377" s="186">
        <f>SUM(T378:T539)</f>
        <v>0.38159999999999999</v>
      </c>
      <c r="AR377" s="187" t="s">
        <v>86</v>
      </c>
      <c r="AT377" s="188" t="s">
        <v>78</v>
      </c>
      <c r="AU377" s="188" t="s">
        <v>21</v>
      </c>
      <c r="AY377" s="187" t="s">
        <v>131</v>
      </c>
      <c r="BK377" s="189">
        <f>SUM(BK378:BK539)</f>
        <v>0</v>
      </c>
    </row>
    <row r="378" spans="1:65" s="2" customFormat="1" ht="49.15" customHeight="1">
      <c r="A378" s="35"/>
      <c r="B378" s="36"/>
      <c r="C378" s="192" t="s">
        <v>390</v>
      </c>
      <c r="D378" s="192" t="s">
        <v>134</v>
      </c>
      <c r="E378" s="193" t="s">
        <v>391</v>
      </c>
      <c r="F378" s="194" t="s">
        <v>392</v>
      </c>
      <c r="G378" s="195" t="s">
        <v>393</v>
      </c>
      <c r="H378" s="196">
        <v>1</v>
      </c>
      <c r="I378" s="197"/>
      <c r="J378" s="198">
        <f>ROUND(I378*H378,2)</f>
        <v>0</v>
      </c>
      <c r="K378" s="194" t="s">
        <v>1</v>
      </c>
      <c r="L378" s="40"/>
      <c r="M378" s="199" t="s">
        <v>1</v>
      </c>
      <c r="N378" s="200" t="s">
        <v>44</v>
      </c>
      <c r="O378" s="72"/>
      <c r="P378" s="201">
        <f>O378*H378</f>
        <v>0</v>
      </c>
      <c r="Q378" s="201">
        <v>0</v>
      </c>
      <c r="R378" s="201">
        <f>Q378*H378</f>
        <v>0</v>
      </c>
      <c r="S378" s="201">
        <v>0</v>
      </c>
      <c r="T378" s="202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3" t="s">
        <v>294</v>
      </c>
      <c r="AT378" s="203" t="s">
        <v>134</v>
      </c>
      <c r="AU378" s="203" t="s">
        <v>86</v>
      </c>
      <c r="AY378" s="18" t="s">
        <v>131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18" t="s">
        <v>21</v>
      </c>
      <c r="BK378" s="204">
        <f>ROUND(I378*H378,2)</f>
        <v>0</v>
      </c>
      <c r="BL378" s="18" t="s">
        <v>294</v>
      </c>
      <c r="BM378" s="203" t="s">
        <v>394</v>
      </c>
    </row>
    <row r="379" spans="1:65" s="2" customFormat="1" ht="29.25">
      <c r="A379" s="35"/>
      <c r="B379" s="36"/>
      <c r="C379" s="37"/>
      <c r="D379" s="205" t="s">
        <v>141</v>
      </c>
      <c r="E379" s="37"/>
      <c r="F379" s="206" t="s">
        <v>395</v>
      </c>
      <c r="G379" s="37"/>
      <c r="H379" s="37"/>
      <c r="I379" s="207"/>
      <c r="J379" s="37"/>
      <c r="K379" s="37"/>
      <c r="L379" s="40"/>
      <c r="M379" s="208"/>
      <c r="N379" s="209"/>
      <c r="O379" s="72"/>
      <c r="P379" s="72"/>
      <c r="Q379" s="72"/>
      <c r="R379" s="72"/>
      <c r="S379" s="72"/>
      <c r="T379" s="73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141</v>
      </c>
      <c r="AU379" s="18" t="s">
        <v>86</v>
      </c>
    </row>
    <row r="380" spans="1:65" s="2" customFormat="1" ht="19.5">
      <c r="A380" s="35"/>
      <c r="B380" s="36"/>
      <c r="C380" s="37"/>
      <c r="D380" s="205" t="s">
        <v>287</v>
      </c>
      <c r="E380" s="37"/>
      <c r="F380" s="255" t="s">
        <v>396</v>
      </c>
      <c r="G380" s="37"/>
      <c r="H380" s="37"/>
      <c r="I380" s="207"/>
      <c r="J380" s="37"/>
      <c r="K380" s="37"/>
      <c r="L380" s="40"/>
      <c r="M380" s="208"/>
      <c r="N380" s="209"/>
      <c r="O380" s="72"/>
      <c r="P380" s="72"/>
      <c r="Q380" s="72"/>
      <c r="R380" s="72"/>
      <c r="S380" s="72"/>
      <c r="T380" s="73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287</v>
      </c>
      <c r="AU380" s="18" t="s">
        <v>86</v>
      </c>
    </row>
    <row r="381" spans="1:65" s="2" customFormat="1" ht="37.9" customHeight="1">
      <c r="A381" s="35"/>
      <c r="B381" s="36"/>
      <c r="C381" s="192" t="s">
        <v>397</v>
      </c>
      <c r="D381" s="192" t="s">
        <v>134</v>
      </c>
      <c r="E381" s="193" t="s">
        <v>398</v>
      </c>
      <c r="F381" s="194" t="s">
        <v>399</v>
      </c>
      <c r="G381" s="195" t="s">
        <v>393</v>
      </c>
      <c r="H381" s="196">
        <v>6</v>
      </c>
      <c r="I381" s="197"/>
      <c r="J381" s="198">
        <f>ROUND(I381*H381,2)</f>
        <v>0</v>
      </c>
      <c r="K381" s="194" t="s">
        <v>1</v>
      </c>
      <c r="L381" s="40"/>
      <c r="M381" s="199" t="s">
        <v>1</v>
      </c>
      <c r="N381" s="200" t="s">
        <v>44</v>
      </c>
      <c r="O381" s="72"/>
      <c r="P381" s="201">
        <f>O381*H381</f>
        <v>0</v>
      </c>
      <c r="Q381" s="201">
        <v>0</v>
      </c>
      <c r="R381" s="201">
        <f>Q381*H381</f>
        <v>0</v>
      </c>
      <c r="S381" s="201">
        <v>0</v>
      </c>
      <c r="T381" s="202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3" t="s">
        <v>294</v>
      </c>
      <c r="AT381" s="203" t="s">
        <v>134</v>
      </c>
      <c r="AU381" s="203" t="s">
        <v>86</v>
      </c>
      <c r="AY381" s="18" t="s">
        <v>131</v>
      </c>
      <c r="BE381" s="204">
        <f>IF(N381="základní",J381,0)</f>
        <v>0</v>
      </c>
      <c r="BF381" s="204">
        <f>IF(N381="snížená",J381,0)</f>
        <v>0</v>
      </c>
      <c r="BG381" s="204">
        <f>IF(N381="zákl. přenesená",J381,0)</f>
        <v>0</v>
      </c>
      <c r="BH381" s="204">
        <f>IF(N381="sníž. přenesená",J381,0)</f>
        <v>0</v>
      </c>
      <c r="BI381" s="204">
        <f>IF(N381="nulová",J381,0)</f>
        <v>0</v>
      </c>
      <c r="BJ381" s="18" t="s">
        <v>21</v>
      </c>
      <c r="BK381" s="204">
        <f>ROUND(I381*H381,2)</f>
        <v>0</v>
      </c>
      <c r="BL381" s="18" t="s">
        <v>294</v>
      </c>
      <c r="BM381" s="203" t="s">
        <v>400</v>
      </c>
    </row>
    <row r="382" spans="1:65" s="2" customFormat="1" ht="19.5">
      <c r="A382" s="35"/>
      <c r="B382" s="36"/>
      <c r="C382" s="37"/>
      <c r="D382" s="205" t="s">
        <v>141</v>
      </c>
      <c r="E382" s="37"/>
      <c r="F382" s="206" t="s">
        <v>399</v>
      </c>
      <c r="G382" s="37"/>
      <c r="H382" s="37"/>
      <c r="I382" s="207"/>
      <c r="J382" s="37"/>
      <c r="K382" s="37"/>
      <c r="L382" s="40"/>
      <c r="M382" s="208"/>
      <c r="N382" s="209"/>
      <c r="O382" s="72"/>
      <c r="P382" s="72"/>
      <c r="Q382" s="72"/>
      <c r="R382" s="72"/>
      <c r="S382" s="72"/>
      <c r="T382" s="73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141</v>
      </c>
      <c r="AU382" s="18" t="s">
        <v>86</v>
      </c>
    </row>
    <row r="383" spans="1:65" s="2" customFormat="1" ht="19.5">
      <c r="A383" s="35"/>
      <c r="B383" s="36"/>
      <c r="C383" s="37"/>
      <c r="D383" s="205" t="s">
        <v>287</v>
      </c>
      <c r="E383" s="37"/>
      <c r="F383" s="255" t="s">
        <v>396</v>
      </c>
      <c r="G383" s="37"/>
      <c r="H383" s="37"/>
      <c r="I383" s="207"/>
      <c r="J383" s="37"/>
      <c r="K383" s="37"/>
      <c r="L383" s="40"/>
      <c r="M383" s="208"/>
      <c r="N383" s="209"/>
      <c r="O383" s="72"/>
      <c r="P383" s="72"/>
      <c r="Q383" s="72"/>
      <c r="R383" s="72"/>
      <c r="S383" s="72"/>
      <c r="T383" s="73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287</v>
      </c>
      <c r="AU383" s="18" t="s">
        <v>86</v>
      </c>
    </row>
    <row r="384" spans="1:65" s="2" customFormat="1" ht="37.9" customHeight="1">
      <c r="A384" s="35"/>
      <c r="B384" s="36"/>
      <c r="C384" s="192" t="s">
        <v>401</v>
      </c>
      <c r="D384" s="192" t="s">
        <v>134</v>
      </c>
      <c r="E384" s="193" t="s">
        <v>402</v>
      </c>
      <c r="F384" s="194" t="s">
        <v>403</v>
      </c>
      <c r="G384" s="195" t="s">
        <v>393</v>
      </c>
      <c r="H384" s="196">
        <v>8</v>
      </c>
      <c r="I384" s="197"/>
      <c r="J384" s="198">
        <f>ROUND(I384*H384,2)</f>
        <v>0</v>
      </c>
      <c r="K384" s="194" t="s">
        <v>1</v>
      </c>
      <c r="L384" s="40"/>
      <c r="M384" s="199" t="s">
        <v>1</v>
      </c>
      <c r="N384" s="200" t="s">
        <v>44</v>
      </c>
      <c r="O384" s="72"/>
      <c r="P384" s="201">
        <f>O384*H384</f>
        <v>0</v>
      </c>
      <c r="Q384" s="201">
        <v>0</v>
      </c>
      <c r="R384" s="201">
        <f>Q384*H384</f>
        <v>0</v>
      </c>
      <c r="S384" s="201">
        <v>0</v>
      </c>
      <c r="T384" s="202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3" t="s">
        <v>294</v>
      </c>
      <c r="AT384" s="203" t="s">
        <v>134</v>
      </c>
      <c r="AU384" s="203" t="s">
        <v>86</v>
      </c>
      <c r="AY384" s="18" t="s">
        <v>131</v>
      </c>
      <c r="BE384" s="204">
        <f>IF(N384="základní",J384,0)</f>
        <v>0</v>
      </c>
      <c r="BF384" s="204">
        <f>IF(N384="snížená",J384,0)</f>
        <v>0</v>
      </c>
      <c r="BG384" s="204">
        <f>IF(N384="zákl. přenesená",J384,0)</f>
        <v>0</v>
      </c>
      <c r="BH384" s="204">
        <f>IF(N384="sníž. přenesená",J384,0)</f>
        <v>0</v>
      </c>
      <c r="BI384" s="204">
        <f>IF(N384="nulová",J384,0)</f>
        <v>0</v>
      </c>
      <c r="BJ384" s="18" t="s">
        <v>21</v>
      </c>
      <c r="BK384" s="204">
        <f>ROUND(I384*H384,2)</f>
        <v>0</v>
      </c>
      <c r="BL384" s="18" t="s">
        <v>294</v>
      </c>
      <c r="BM384" s="203" t="s">
        <v>404</v>
      </c>
    </row>
    <row r="385" spans="1:65" s="2" customFormat="1" ht="19.5">
      <c r="A385" s="35"/>
      <c r="B385" s="36"/>
      <c r="C385" s="37"/>
      <c r="D385" s="205" t="s">
        <v>141</v>
      </c>
      <c r="E385" s="37"/>
      <c r="F385" s="206" t="s">
        <v>403</v>
      </c>
      <c r="G385" s="37"/>
      <c r="H385" s="37"/>
      <c r="I385" s="207"/>
      <c r="J385" s="37"/>
      <c r="K385" s="37"/>
      <c r="L385" s="40"/>
      <c r="M385" s="208"/>
      <c r="N385" s="209"/>
      <c r="O385" s="72"/>
      <c r="P385" s="72"/>
      <c r="Q385" s="72"/>
      <c r="R385" s="72"/>
      <c r="S385" s="72"/>
      <c r="T385" s="73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141</v>
      </c>
      <c r="AU385" s="18" t="s">
        <v>86</v>
      </c>
    </row>
    <row r="386" spans="1:65" s="2" customFormat="1" ht="19.5">
      <c r="A386" s="35"/>
      <c r="B386" s="36"/>
      <c r="C386" s="37"/>
      <c r="D386" s="205" t="s">
        <v>287</v>
      </c>
      <c r="E386" s="37"/>
      <c r="F386" s="255" t="s">
        <v>396</v>
      </c>
      <c r="G386" s="37"/>
      <c r="H386" s="37"/>
      <c r="I386" s="207"/>
      <c r="J386" s="37"/>
      <c r="K386" s="37"/>
      <c r="L386" s="40"/>
      <c r="M386" s="208"/>
      <c r="N386" s="209"/>
      <c r="O386" s="72"/>
      <c r="P386" s="72"/>
      <c r="Q386" s="72"/>
      <c r="R386" s="72"/>
      <c r="S386" s="72"/>
      <c r="T386" s="73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287</v>
      </c>
      <c r="AU386" s="18" t="s">
        <v>86</v>
      </c>
    </row>
    <row r="387" spans="1:65" s="2" customFormat="1" ht="37.9" customHeight="1">
      <c r="A387" s="35"/>
      <c r="B387" s="36"/>
      <c r="C387" s="192" t="s">
        <v>405</v>
      </c>
      <c r="D387" s="192" t="s">
        <v>134</v>
      </c>
      <c r="E387" s="193" t="s">
        <v>406</v>
      </c>
      <c r="F387" s="194" t="s">
        <v>407</v>
      </c>
      <c r="G387" s="195" t="s">
        <v>393</v>
      </c>
      <c r="H387" s="196">
        <v>5</v>
      </c>
      <c r="I387" s="197"/>
      <c r="J387" s="198">
        <f>ROUND(I387*H387,2)</f>
        <v>0</v>
      </c>
      <c r="K387" s="194" t="s">
        <v>1</v>
      </c>
      <c r="L387" s="40"/>
      <c r="M387" s="199" t="s">
        <v>1</v>
      </c>
      <c r="N387" s="200" t="s">
        <v>44</v>
      </c>
      <c r="O387" s="72"/>
      <c r="P387" s="201">
        <f>O387*H387</f>
        <v>0</v>
      </c>
      <c r="Q387" s="201">
        <v>0</v>
      </c>
      <c r="R387" s="201">
        <f>Q387*H387</f>
        <v>0</v>
      </c>
      <c r="S387" s="201">
        <v>0</v>
      </c>
      <c r="T387" s="202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3" t="s">
        <v>294</v>
      </c>
      <c r="AT387" s="203" t="s">
        <v>134</v>
      </c>
      <c r="AU387" s="203" t="s">
        <v>86</v>
      </c>
      <c r="AY387" s="18" t="s">
        <v>131</v>
      </c>
      <c r="BE387" s="204">
        <f>IF(N387="základní",J387,0)</f>
        <v>0</v>
      </c>
      <c r="BF387" s="204">
        <f>IF(N387="snížená",J387,0)</f>
        <v>0</v>
      </c>
      <c r="BG387" s="204">
        <f>IF(N387="zákl. přenesená",J387,0)</f>
        <v>0</v>
      </c>
      <c r="BH387" s="204">
        <f>IF(N387="sníž. přenesená",J387,0)</f>
        <v>0</v>
      </c>
      <c r="BI387" s="204">
        <f>IF(N387="nulová",J387,0)</f>
        <v>0</v>
      </c>
      <c r="BJ387" s="18" t="s">
        <v>21</v>
      </c>
      <c r="BK387" s="204">
        <f>ROUND(I387*H387,2)</f>
        <v>0</v>
      </c>
      <c r="BL387" s="18" t="s">
        <v>294</v>
      </c>
      <c r="BM387" s="203" t="s">
        <v>408</v>
      </c>
    </row>
    <row r="388" spans="1:65" s="2" customFormat="1" ht="19.5">
      <c r="A388" s="35"/>
      <c r="B388" s="36"/>
      <c r="C388" s="37"/>
      <c r="D388" s="205" t="s">
        <v>141</v>
      </c>
      <c r="E388" s="37"/>
      <c r="F388" s="206" t="s">
        <v>409</v>
      </c>
      <c r="G388" s="37"/>
      <c r="H388" s="37"/>
      <c r="I388" s="207"/>
      <c r="J388" s="37"/>
      <c r="K388" s="37"/>
      <c r="L388" s="40"/>
      <c r="M388" s="208"/>
      <c r="N388" s="209"/>
      <c r="O388" s="72"/>
      <c r="P388" s="72"/>
      <c r="Q388" s="72"/>
      <c r="R388" s="72"/>
      <c r="S388" s="72"/>
      <c r="T388" s="73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141</v>
      </c>
      <c r="AU388" s="18" t="s">
        <v>86</v>
      </c>
    </row>
    <row r="389" spans="1:65" s="2" customFormat="1" ht="19.5">
      <c r="A389" s="35"/>
      <c r="B389" s="36"/>
      <c r="C389" s="37"/>
      <c r="D389" s="205" t="s">
        <v>287</v>
      </c>
      <c r="E389" s="37"/>
      <c r="F389" s="255" t="s">
        <v>396</v>
      </c>
      <c r="G389" s="37"/>
      <c r="H389" s="37"/>
      <c r="I389" s="207"/>
      <c r="J389" s="37"/>
      <c r="K389" s="37"/>
      <c r="L389" s="40"/>
      <c r="M389" s="208"/>
      <c r="N389" s="209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287</v>
      </c>
      <c r="AU389" s="18" t="s">
        <v>86</v>
      </c>
    </row>
    <row r="390" spans="1:65" s="2" customFormat="1" ht="37.9" customHeight="1">
      <c r="A390" s="35"/>
      <c r="B390" s="36"/>
      <c r="C390" s="192" t="s">
        <v>410</v>
      </c>
      <c r="D390" s="192" t="s">
        <v>134</v>
      </c>
      <c r="E390" s="193" t="s">
        <v>411</v>
      </c>
      <c r="F390" s="194" t="s">
        <v>412</v>
      </c>
      <c r="G390" s="195" t="s">
        <v>393</v>
      </c>
      <c r="H390" s="196">
        <v>4</v>
      </c>
      <c r="I390" s="197"/>
      <c r="J390" s="198">
        <f>ROUND(I390*H390,2)</f>
        <v>0</v>
      </c>
      <c r="K390" s="194" t="s">
        <v>1</v>
      </c>
      <c r="L390" s="40"/>
      <c r="M390" s="199" t="s">
        <v>1</v>
      </c>
      <c r="N390" s="200" t="s">
        <v>44</v>
      </c>
      <c r="O390" s="72"/>
      <c r="P390" s="201">
        <f>O390*H390</f>
        <v>0</v>
      </c>
      <c r="Q390" s="201">
        <v>0</v>
      </c>
      <c r="R390" s="201">
        <f>Q390*H390</f>
        <v>0</v>
      </c>
      <c r="S390" s="201">
        <v>0</v>
      </c>
      <c r="T390" s="202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3" t="s">
        <v>294</v>
      </c>
      <c r="AT390" s="203" t="s">
        <v>134</v>
      </c>
      <c r="AU390" s="203" t="s">
        <v>86</v>
      </c>
      <c r="AY390" s="18" t="s">
        <v>131</v>
      </c>
      <c r="BE390" s="204">
        <f>IF(N390="základní",J390,0)</f>
        <v>0</v>
      </c>
      <c r="BF390" s="204">
        <f>IF(N390="snížená",J390,0)</f>
        <v>0</v>
      </c>
      <c r="BG390" s="204">
        <f>IF(N390="zákl. přenesená",J390,0)</f>
        <v>0</v>
      </c>
      <c r="BH390" s="204">
        <f>IF(N390="sníž. přenesená",J390,0)</f>
        <v>0</v>
      </c>
      <c r="BI390" s="204">
        <f>IF(N390="nulová",J390,0)</f>
        <v>0</v>
      </c>
      <c r="BJ390" s="18" t="s">
        <v>21</v>
      </c>
      <c r="BK390" s="204">
        <f>ROUND(I390*H390,2)</f>
        <v>0</v>
      </c>
      <c r="BL390" s="18" t="s">
        <v>294</v>
      </c>
      <c r="BM390" s="203" t="s">
        <v>413</v>
      </c>
    </row>
    <row r="391" spans="1:65" s="2" customFormat="1" ht="19.5">
      <c r="A391" s="35"/>
      <c r="B391" s="36"/>
      <c r="C391" s="37"/>
      <c r="D391" s="205" t="s">
        <v>141</v>
      </c>
      <c r="E391" s="37"/>
      <c r="F391" s="206" t="s">
        <v>414</v>
      </c>
      <c r="G391" s="37"/>
      <c r="H391" s="37"/>
      <c r="I391" s="207"/>
      <c r="J391" s="37"/>
      <c r="K391" s="37"/>
      <c r="L391" s="40"/>
      <c r="M391" s="208"/>
      <c r="N391" s="209"/>
      <c r="O391" s="72"/>
      <c r="P391" s="72"/>
      <c r="Q391" s="72"/>
      <c r="R391" s="72"/>
      <c r="S391" s="72"/>
      <c r="T391" s="73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141</v>
      </c>
      <c r="AU391" s="18" t="s">
        <v>86</v>
      </c>
    </row>
    <row r="392" spans="1:65" s="2" customFormat="1" ht="19.5">
      <c r="A392" s="35"/>
      <c r="B392" s="36"/>
      <c r="C392" s="37"/>
      <c r="D392" s="205" t="s">
        <v>287</v>
      </c>
      <c r="E392" s="37"/>
      <c r="F392" s="255" t="s">
        <v>396</v>
      </c>
      <c r="G392" s="37"/>
      <c r="H392" s="37"/>
      <c r="I392" s="207"/>
      <c r="J392" s="37"/>
      <c r="K392" s="37"/>
      <c r="L392" s="40"/>
      <c r="M392" s="208"/>
      <c r="N392" s="209"/>
      <c r="O392" s="72"/>
      <c r="P392" s="72"/>
      <c r="Q392" s="72"/>
      <c r="R392" s="72"/>
      <c r="S392" s="72"/>
      <c r="T392" s="73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287</v>
      </c>
      <c r="AU392" s="18" t="s">
        <v>86</v>
      </c>
    </row>
    <row r="393" spans="1:65" s="2" customFormat="1" ht="37.9" customHeight="1">
      <c r="A393" s="35"/>
      <c r="B393" s="36"/>
      <c r="C393" s="192" t="s">
        <v>415</v>
      </c>
      <c r="D393" s="192" t="s">
        <v>134</v>
      </c>
      <c r="E393" s="193" t="s">
        <v>416</v>
      </c>
      <c r="F393" s="194" t="s">
        <v>417</v>
      </c>
      <c r="G393" s="195" t="s">
        <v>393</v>
      </c>
      <c r="H393" s="196">
        <v>2</v>
      </c>
      <c r="I393" s="197"/>
      <c r="J393" s="198">
        <f>ROUND(I393*H393,2)</f>
        <v>0</v>
      </c>
      <c r="K393" s="194" t="s">
        <v>1</v>
      </c>
      <c r="L393" s="40"/>
      <c r="M393" s="199" t="s">
        <v>1</v>
      </c>
      <c r="N393" s="200" t="s">
        <v>44</v>
      </c>
      <c r="O393" s="72"/>
      <c r="P393" s="201">
        <f>O393*H393</f>
        <v>0</v>
      </c>
      <c r="Q393" s="201">
        <v>0</v>
      </c>
      <c r="R393" s="201">
        <f>Q393*H393</f>
        <v>0</v>
      </c>
      <c r="S393" s="201">
        <v>0</v>
      </c>
      <c r="T393" s="202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3" t="s">
        <v>294</v>
      </c>
      <c r="AT393" s="203" t="s">
        <v>134</v>
      </c>
      <c r="AU393" s="203" t="s">
        <v>86</v>
      </c>
      <c r="AY393" s="18" t="s">
        <v>131</v>
      </c>
      <c r="BE393" s="204">
        <f>IF(N393="základní",J393,0)</f>
        <v>0</v>
      </c>
      <c r="BF393" s="204">
        <f>IF(N393="snížená",J393,0)</f>
        <v>0</v>
      </c>
      <c r="BG393" s="204">
        <f>IF(N393="zákl. přenesená",J393,0)</f>
        <v>0</v>
      </c>
      <c r="BH393" s="204">
        <f>IF(N393="sníž. přenesená",J393,0)</f>
        <v>0</v>
      </c>
      <c r="BI393" s="204">
        <f>IF(N393="nulová",J393,0)</f>
        <v>0</v>
      </c>
      <c r="BJ393" s="18" t="s">
        <v>21</v>
      </c>
      <c r="BK393" s="204">
        <f>ROUND(I393*H393,2)</f>
        <v>0</v>
      </c>
      <c r="BL393" s="18" t="s">
        <v>294</v>
      </c>
      <c r="BM393" s="203" t="s">
        <v>418</v>
      </c>
    </row>
    <row r="394" spans="1:65" s="2" customFormat="1" ht="19.5">
      <c r="A394" s="35"/>
      <c r="B394" s="36"/>
      <c r="C394" s="37"/>
      <c r="D394" s="205" t="s">
        <v>141</v>
      </c>
      <c r="E394" s="37"/>
      <c r="F394" s="206" t="s">
        <v>419</v>
      </c>
      <c r="G394" s="37"/>
      <c r="H394" s="37"/>
      <c r="I394" s="207"/>
      <c r="J394" s="37"/>
      <c r="K394" s="37"/>
      <c r="L394" s="40"/>
      <c r="M394" s="208"/>
      <c r="N394" s="209"/>
      <c r="O394" s="72"/>
      <c r="P394" s="72"/>
      <c r="Q394" s="72"/>
      <c r="R394" s="72"/>
      <c r="S394" s="72"/>
      <c r="T394" s="73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141</v>
      </c>
      <c r="AU394" s="18" t="s">
        <v>86</v>
      </c>
    </row>
    <row r="395" spans="1:65" s="2" customFormat="1" ht="19.5">
      <c r="A395" s="35"/>
      <c r="B395" s="36"/>
      <c r="C395" s="37"/>
      <c r="D395" s="205" t="s">
        <v>287</v>
      </c>
      <c r="E395" s="37"/>
      <c r="F395" s="255" t="s">
        <v>396</v>
      </c>
      <c r="G395" s="37"/>
      <c r="H395" s="37"/>
      <c r="I395" s="207"/>
      <c r="J395" s="37"/>
      <c r="K395" s="37"/>
      <c r="L395" s="40"/>
      <c r="M395" s="208"/>
      <c r="N395" s="209"/>
      <c r="O395" s="72"/>
      <c r="P395" s="72"/>
      <c r="Q395" s="72"/>
      <c r="R395" s="72"/>
      <c r="S395" s="72"/>
      <c r="T395" s="73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287</v>
      </c>
      <c r="AU395" s="18" t="s">
        <v>86</v>
      </c>
    </row>
    <row r="396" spans="1:65" s="2" customFormat="1" ht="37.9" customHeight="1">
      <c r="A396" s="35"/>
      <c r="B396" s="36"/>
      <c r="C396" s="192" t="s">
        <v>420</v>
      </c>
      <c r="D396" s="192" t="s">
        <v>134</v>
      </c>
      <c r="E396" s="193" t="s">
        <v>421</v>
      </c>
      <c r="F396" s="194" t="s">
        <v>422</v>
      </c>
      <c r="G396" s="195" t="s">
        <v>393</v>
      </c>
      <c r="H396" s="196">
        <v>2</v>
      </c>
      <c r="I396" s="197"/>
      <c r="J396" s="198">
        <f>ROUND(I396*H396,2)</f>
        <v>0</v>
      </c>
      <c r="K396" s="194" t="s">
        <v>1</v>
      </c>
      <c r="L396" s="40"/>
      <c r="M396" s="199" t="s">
        <v>1</v>
      </c>
      <c r="N396" s="200" t="s">
        <v>44</v>
      </c>
      <c r="O396" s="72"/>
      <c r="P396" s="201">
        <f>O396*H396</f>
        <v>0</v>
      </c>
      <c r="Q396" s="201">
        <v>0</v>
      </c>
      <c r="R396" s="201">
        <f>Q396*H396</f>
        <v>0</v>
      </c>
      <c r="S396" s="201">
        <v>0</v>
      </c>
      <c r="T396" s="202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3" t="s">
        <v>294</v>
      </c>
      <c r="AT396" s="203" t="s">
        <v>134</v>
      </c>
      <c r="AU396" s="203" t="s">
        <v>86</v>
      </c>
      <c r="AY396" s="18" t="s">
        <v>131</v>
      </c>
      <c r="BE396" s="204">
        <f>IF(N396="základní",J396,0)</f>
        <v>0</v>
      </c>
      <c r="BF396" s="204">
        <f>IF(N396="snížená",J396,0)</f>
        <v>0</v>
      </c>
      <c r="BG396" s="204">
        <f>IF(N396="zákl. přenesená",J396,0)</f>
        <v>0</v>
      </c>
      <c r="BH396" s="204">
        <f>IF(N396="sníž. přenesená",J396,0)</f>
        <v>0</v>
      </c>
      <c r="BI396" s="204">
        <f>IF(N396="nulová",J396,0)</f>
        <v>0</v>
      </c>
      <c r="BJ396" s="18" t="s">
        <v>21</v>
      </c>
      <c r="BK396" s="204">
        <f>ROUND(I396*H396,2)</f>
        <v>0</v>
      </c>
      <c r="BL396" s="18" t="s">
        <v>294</v>
      </c>
      <c r="BM396" s="203" t="s">
        <v>423</v>
      </c>
    </row>
    <row r="397" spans="1:65" s="2" customFormat="1" ht="19.5">
      <c r="A397" s="35"/>
      <c r="B397" s="36"/>
      <c r="C397" s="37"/>
      <c r="D397" s="205" t="s">
        <v>141</v>
      </c>
      <c r="E397" s="37"/>
      <c r="F397" s="206" t="s">
        <v>424</v>
      </c>
      <c r="G397" s="37"/>
      <c r="H397" s="37"/>
      <c r="I397" s="207"/>
      <c r="J397" s="37"/>
      <c r="K397" s="37"/>
      <c r="L397" s="40"/>
      <c r="M397" s="208"/>
      <c r="N397" s="209"/>
      <c r="O397" s="72"/>
      <c r="P397" s="72"/>
      <c r="Q397" s="72"/>
      <c r="R397" s="72"/>
      <c r="S397" s="72"/>
      <c r="T397" s="73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141</v>
      </c>
      <c r="AU397" s="18" t="s">
        <v>86</v>
      </c>
    </row>
    <row r="398" spans="1:65" s="2" customFormat="1" ht="19.5">
      <c r="A398" s="35"/>
      <c r="B398" s="36"/>
      <c r="C398" s="37"/>
      <c r="D398" s="205" t="s">
        <v>287</v>
      </c>
      <c r="E398" s="37"/>
      <c r="F398" s="255" t="s">
        <v>396</v>
      </c>
      <c r="G398" s="37"/>
      <c r="H398" s="37"/>
      <c r="I398" s="207"/>
      <c r="J398" s="37"/>
      <c r="K398" s="37"/>
      <c r="L398" s="40"/>
      <c r="M398" s="208"/>
      <c r="N398" s="209"/>
      <c r="O398" s="72"/>
      <c r="P398" s="72"/>
      <c r="Q398" s="72"/>
      <c r="R398" s="72"/>
      <c r="S398" s="72"/>
      <c r="T398" s="73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287</v>
      </c>
      <c r="AU398" s="18" t="s">
        <v>86</v>
      </c>
    </row>
    <row r="399" spans="1:65" s="2" customFormat="1" ht="37.9" customHeight="1">
      <c r="A399" s="35"/>
      <c r="B399" s="36"/>
      <c r="C399" s="192" t="s">
        <v>425</v>
      </c>
      <c r="D399" s="192" t="s">
        <v>134</v>
      </c>
      <c r="E399" s="193" t="s">
        <v>426</v>
      </c>
      <c r="F399" s="194" t="s">
        <v>427</v>
      </c>
      <c r="G399" s="195" t="s">
        <v>393</v>
      </c>
      <c r="H399" s="196">
        <v>2</v>
      </c>
      <c r="I399" s="197"/>
      <c r="J399" s="198">
        <f>ROUND(I399*H399,2)</f>
        <v>0</v>
      </c>
      <c r="K399" s="194" t="s">
        <v>1</v>
      </c>
      <c r="L399" s="40"/>
      <c r="M399" s="199" t="s">
        <v>1</v>
      </c>
      <c r="N399" s="200" t="s">
        <v>44</v>
      </c>
      <c r="O399" s="72"/>
      <c r="P399" s="201">
        <f>O399*H399</f>
        <v>0</v>
      </c>
      <c r="Q399" s="201">
        <v>0</v>
      </c>
      <c r="R399" s="201">
        <f>Q399*H399</f>
        <v>0</v>
      </c>
      <c r="S399" s="201">
        <v>0</v>
      </c>
      <c r="T399" s="202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3" t="s">
        <v>294</v>
      </c>
      <c r="AT399" s="203" t="s">
        <v>134</v>
      </c>
      <c r="AU399" s="203" t="s">
        <v>86</v>
      </c>
      <c r="AY399" s="18" t="s">
        <v>131</v>
      </c>
      <c r="BE399" s="204">
        <f>IF(N399="základní",J399,0)</f>
        <v>0</v>
      </c>
      <c r="BF399" s="204">
        <f>IF(N399="snížená",J399,0)</f>
        <v>0</v>
      </c>
      <c r="BG399" s="204">
        <f>IF(N399="zákl. přenesená",J399,0)</f>
        <v>0</v>
      </c>
      <c r="BH399" s="204">
        <f>IF(N399="sníž. přenesená",J399,0)</f>
        <v>0</v>
      </c>
      <c r="BI399" s="204">
        <f>IF(N399="nulová",J399,0)</f>
        <v>0</v>
      </c>
      <c r="BJ399" s="18" t="s">
        <v>21</v>
      </c>
      <c r="BK399" s="204">
        <f>ROUND(I399*H399,2)</f>
        <v>0</v>
      </c>
      <c r="BL399" s="18" t="s">
        <v>294</v>
      </c>
      <c r="BM399" s="203" t="s">
        <v>428</v>
      </c>
    </row>
    <row r="400" spans="1:65" s="2" customFormat="1" ht="19.5">
      <c r="A400" s="35"/>
      <c r="B400" s="36"/>
      <c r="C400" s="37"/>
      <c r="D400" s="205" t="s">
        <v>141</v>
      </c>
      <c r="E400" s="37"/>
      <c r="F400" s="206" t="s">
        <v>429</v>
      </c>
      <c r="G400" s="37"/>
      <c r="H400" s="37"/>
      <c r="I400" s="207"/>
      <c r="J400" s="37"/>
      <c r="K400" s="37"/>
      <c r="L400" s="40"/>
      <c r="M400" s="208"/>
      <c r="N400" s="209"/>
      <c r="O400" s="72"/>
      <c r="P400" s="72"/>
      <c r="Q400" s="72"/>
      <c r="R400" s="72"/>
      <c r="S400" s="72"/>
      <c r="T400" s="73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141</v>
      </c>
      <c r="AU400" s="18" t="s">
        <v>86</v>
      </c>
    </row>
    <row r="401" spans="1:65" s="2" customFormat="1" ht="19.5">
      <c r="A401" s="35"/>
      <c r="B401" s="36"/>
      <c r="C401" s="37"/>
      <c r="D401" s="205" t="s">
        <v>287</v>
      </c>
      <c r="E401" s="37"/>
      <c r="F401" s="255" t="s">
        <v>396</v>
      </c>
      <c r="G401" s="37"/>
      <c r="H401" s="37"/>
      <c r="I401" s="207"/>
      <c r="J401" s="37"/>
      <c r="K401" s="37"/>
      <c r="L401" s="40"/>
      <c r="M401" s="208"/>
      <c r="N401" s="209"/>
      <c r="O401" s="72"/>
      <c r="P401" s="72"/>
      <c r="Q401" s="72"/>
      <c r="R401" s="72"/>
      <c r="S401" s="72"/>
      <c r="T401" s="73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287</v>
      </c>
      <c r="AU401" s="18" t="s">
        <v>86</v>
      </c>
    </row>
    <row r="402" spans="1:65" s="2" customFormat="1" ht="49.15" customHeight="1">
      <c r="A402" s="35"/>
      <c r="B402" s="36"/>
      <c r="C402" s="192" t="s">
        <v>430</v>
      </c>
      <c r="D402" s="192" t="s">
        <v>134</v>
      </c>
      <c r="E402" s="193" t="s">
        <v>431</v>
      </c>
      <c r="F402" s="194" t="s">
        <v>432</v>
      </c>
      <c r="G402" s="195" t="s">
        <v>393</v>
      </c>
      <c r="H402" s="196">
        <v>1</v>
      </c>
      <c r="I402" s="197"/>
      <c r="J402" s="198">
        <f>ROUND(I402*H402,2)</f>
        <v>0</v>
      </c>
      <c r="K402" s="194" t="s">
        <v>1</v>
      </c>
      <c r="L402" s="40"/>
      <c r="M402" s="199" t="s">
        <v>1</v>
      </c>
      <c r="N402" s="200" t="s">
        <v>44</v>
      </c>
      <c r="O402" s="72"/>
      <c r="P402" s="201">
        <f>O402*H402</f>
        <v>0</v>
      </c>
      <c r="Q402" s="201">
        <v>0</v>
      </c>
      <c r="R402" s="201">
        <f>Q402*H402</f>
        <v>0</v>
      </c>
      <c r="S402" s="201">
        <v>0</v>
      </c>
      <c r="T402" s="202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3" t="s">
        <v>294</v>
      </c>
      <c r="AT402" s="203" t="s">
        <v>134</v>
      </c>
      <c r="AU402" s="203" t="s">
        <v>86</v>
      </c>
      <c r="AY402" s="18" t="s">
        <v>131</v>
      </c>
      <c r="BE402" s="204">
        <f>IF(N402="základní",J402,0)</f>
        <v>0</v>
      </c>
      <c r="BF402" s="204">
        <f>IF(N402="snížená",J402,0)</f>
        <v>0</v>
      </c>
      <c r="BG402" s="204">
        <f>IF(N402="zákl. přenesená",J402,0)</f>
        <v>0</v>
      </c>
      <c r="BH402" s="204">
        <f>IF(N402="sníž. přenesená",J402,0)</f>
        <v>0</v>
      </c>
      <c r="BI402" s="204">
        <f>IF(N402="nulová",J402,0)</f>
        <v>0</v>
      </c>
      <c r="BJ402" s="18" t="s">
        <v>21</v>
      </c>
      <c r="BK402" s="204">
        <f>ROUND(I402*H402,2)</f>
        <v>0</v>
      </c>
      <c r="BL402" s="18" t="s">
        <v>294</v>
      </c>
      <c r="BM402" s="203" t="s">
        <v>433</v>
      </c>
    </row>
    <row r="403" spans="1:65" s="2" customFormat="1" ht="29.25">
      <c r="A403" s="35"/>
      <c r="B403" s="36"/>
      <c r="C403" s="37"/>
      <c r="D403" s="205" t="s">
        <v>141</v>
      </c>
      <c r="E403" s="37"/>
      <c r="F403" s="206" t="s">
        <v>434</v>
      </c>
      <c r="G403" s="37"/>
      <c r="H403" s="37"/>
      <c r="I403" s="207"/>
      <c r="J403" s="37"/>
      <c r="K403" s="37"/>
      <c r="L403" s="40"/>
      <c r="M403" s="208"/>
      <c r="N403" s="209"/>
      <c r="O403" s="72"/>
      <c r="P403" s="72"/>
      <c r="Q403" s="72"/>
      <c r="R403" s="72"/>
      <c r="S403" s="72"/>
      <c r="T403" s="73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141</v>
      </c>
      <c r="AU403" s="18" t="s">
        <v>86</v>
      </c>
    </row>
    <row r="404" spans="1:65" s="2" customFormat="1" ht="19.5">
      <c r="A404" s="35"/>
      <c r="B404" s="36"/>
      <c r="C404" s="37"/>
      <c r="D404" s="205" t="s">
        <v>287</v>
      </c>
      <c r="E404" s="37"/>
      <c r="F404" s="255" t="s">
        <v>396</v>
      </c>
      <c r="G404" s="37"/>
      <c r="H404" s="37"/>
      <c r="I404" s="207"/>
      <c r="J404" s="37"/>
      <c r="K404" s="37"/>
      <c r="L404" s="40"/>
      <c r="M404" s="208"/>
      <c r="N404" s="209"/>
      <c r="O404" s="72"/>
      <c r="P404" s="72"/>
      <c r="Q404" s="72"/>
      <c r="R404" s="72"/>
      <c r="S404" s="72"/>
      <c r="T404" s="73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287</v>
      </c>
      <c r="AU404" s="18" t="s">
        <v>86</v>
      </c>
    </row>
    <row r="405" spans="1:65" s="2" customFormat="1" ht="49.15" customHeight="1">
      <c r="A405" s="35"/>
      <c r="B405" s="36"/>
      <c r="C405" s="192" t="s">
        <v>435</v>
      </c>
      <c r="D405" s="192" t="s">
        <v>134</v>
      </c>
      <c r="E405" s="193" t="s">
        <v>436</v>
      </c>
      <c r="F405" s="194" t="s">
        <v>437</v>
      </c>
      <c r="G405" s="195" t="s">
        <v>393</v>
      </c>
      <c r="H405" s="196">
        <v>1</v>
      </c>
      <c r="I405" s="197"/>
      <c r="J405" s="198">
        <f>ROUND(I405*H405,2)</f>
        <v>0</v>
      </c>
      <c r="K405" s="194" t="s">
        <v>1</v>
      </c>
      <c r="L405" s="40"/>
      <c r="M405" s="199" t="s">
        <v>1</v>
      </c>
      <c r="N405" s="200" t="s">
        <v>44</v>
      </c>
      <c r="O405" s="72"/>
      <c r="P405" s="201">
        <f>O405*H405</f>
        <v>0</v>
      </c>
      <c r="Q405" s="201">
        <v>0</v>
      </c>
      <c r="R405" s="201">
        <f>Q405*H405</f>
        <v>0</v>
      </c>
      <c r="S405" s="201">
        <v>0</v>
      </c>
      <c r="T405" s="202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3" t="s">
        <v>294</v>
      </c>
      <c r="AT405" s="203" t="s">
        <v>134</v>
      </c>
      <c r="AU405" s="203" t="s">
        <v>86</v>
      </c>
      <c r="AY405" s="18" t="s">
        <v>131</v>
      </c>
      <c r="BE405" s="204">
        <f>IF(N405="základní",J405,0)</f>
        <v>0</v>
      </c>
      <c r="BF405" s="204">
        <f>IF(N405="snížená",J405,0)</f>
        <v>0</v>
      </c>
      <c r="BG405" s="204">
        <f>IF(N405="zákl. přenesená",J405,0)</f>
        <v>0</v>
      </c>
      <c r="BH405" s="204">
        <f>IF(N405="sníž. přenesená",J405,0)</f>
        <v>0</v>
      </c>
      <c r="BI405" s="204">
        <f>IF(N405="nulová",J405,0)</f>
        <v>0</v>
      </c>
      <c r="BJ405" s="18" t="s">
        <v>21</v>
      </c>
      <c r="BK405" s="204">
        <f>ROUND(I405*H405,2)</f>
        <v>0</v>
      </c>
      <c r="BL405" s="18" t="s">
        <v>294</v>
      </c>
      <c r="BM405" s="203" t="s">
        <v>438</v>
      </c>
    </row>
    <row r="406" spans="1:65" s="2" customFormat="1" ht="29.25">
      <c r="A406" s="35"/>
      <c r="B406" s="36"/>
      <c r="C406" s="37"/>
      <c r="D406" s="205" t="s">
        <v>141</v>
      </c>
      <c r="E406" s="37"/>
      <c r="F406" s="206" t="s">
        <v>439</v>
      </c>
      <c r="G406" s="37"/>
      <c r="H406" s="37"/>
      <c r="I406" s="207"/>
      <c r="J406" s="37"/>
      <c r="K406" s="37"/>
      <c r="L406" s="40"/>
      <c r="M406" s="208"/>
      <c r="N406" s="209"/>
      <c r="O406" s="72"/>
      <c r="P406" s="72"/>
      <c r="Q406" s="72"/>
      <c r="R406" s="72"/>
      <c r="S406" s="72"/>
      <c r="T406" s="73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141</v>
      </c>
      <c r="AU406" s="18" t="s">
        <v>86</v>
      </c>
    </row>
    <row r="407" spans="1:65" s="2" customFormat="1" ht="19.5">
      <c r="A407" s="35"/>
      <c r="B407" s="36"/>
      <c r="C407" s="37"/>
      <c r="D407" s="205" t="s">
        <v>287</v>
      </c>
      <c r="E407" s="37"/>
      <c r="F407" s="255" t="s">
        <v>396</v>
      </c>
      <c r="G407" s="37"/>
      <c r="H407" s="37"/>
      <c r="I407" s="207"/>
      <c r="J407" s="37"/>
      <c r="K407" s="37"/>
      <c r="L407" s="40"/>
      <c r="M407" s="208"/>
      <c r="N407" s="209"/>
      <c r="O407" s="72"/>
      <c r="P407" s="72"/>
      <c r="Q407" s="72"/>
      <c r="R407" s="72"/>
      <c r="S407" s="72"/>
      <c r="T407" s="73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287</v>
      </c>
      <c r="AU407" s="18" t="s">
        <v>86</v>
      </c>
    </row>
    <row r="408" spans="1:65" s="2" customFormat="1" ht="37.9" customHeight="1">
      <c r="A408" s="35"/>
      <c r="B408" s="36"/>
      <c r="C408" s="192" t="s">
        <v>440</v>
      </c>
      <c r="D408" s="192" t="s">
        <v>134</v>
      </c>
      <c r="E408" s="193" t="s">
        <v>441</v>
      </c>
      <c r="F408" s="194" t="s">
        <v>442</v>
      </c>
      <c r="G408" s="195" t="s">
        <v>393</v>
      </c>
      <c r="H408" s="196">
        <v>3</v>
      </c>
      <c r="I408" s="197"/>
      <c r="J408" s="198">
        <f>ROUND(I408*H408,2)</f>
        <v>0</v>
      </c>
      <c r="K408" s="194" t="s">
        <v>1</v>
      </c>
      <c r="L408" s="40"/>
      <c r="M408" s="199" t="s">
        <v>1</v>
      </c>
      <c r="N408" s="200" t="s">
        <v>44</v>
      </c>
      <c r="O408" s="72"/>
      <c r="P408" s="201">
        <f>O408*H408</f>
        <v>0</v>
      </c>
      <c r="Q408" s="201">
        <v>0</v>
      </c>
      <c r="R408" s="201">
        <f>Q408*H408</f>
        <v>0</v>
      </c>
      <c r="S408" s="201">
        <v>0</v>
      </c>
      <c r="T408" s="202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03" t="s">
        <v>294</v>
      </c>
      <c r="AT408" s="203" t="s">
        <v>134</v>
      </c>
      <c r="AU408" s="203" t="s">
        <v>86</v>
      </c>
      <c r="AY408" s="18" t="s">
        <v>131</v>
      </c>
      <c r="BE408" s="204">
        <f>IF(N408="základní",J408,0)</f>
        <v>0</v>
      </c>
      <c r="BF408" s="204">
        <f>IF(N408="snížená",J408,0)</f>
        <v>0</v>
      </c>
      <c r="BG408" s="204">
        <f>IF(N408="zákl. přenesená",J408,0)</f>
        <v>0</v>
      </c>
      <c r="BH408" s="204">
        <f>IF(N408="sníž. přenesená",J408,0)</f>
        <v>0</v>
      </c>
      <c r="BI408" s="204">
        <f>IF(N408="nulová",J408,0)</f>
        <v>0</v>
      </c>
      <c r="BJ408" s="18" t="s">
        <v>21</v>
      </c>
      <c r="BK408" s="204">
        <f>ROUND(I408*H408,2)</f>
        <v>0</v>
      </c>
      <c r="BL408" s="18" t="s">
        <v>294</v>
      </c>
      <c r="BM408" s="203" t="s">
        <v>443</v>
      </c>
    </row>
    <row r="409" spans="1:65" s="2" customFormat="1" ht="19.5">
      <c r="A409" s="35"/>
      <c r="B409" s="36"/>
      <c r="C409" s="37"/>
      <c r="D409" s="205" t="s">
        <v>141</v>
      </c>
      <c r="E409" s="37"/>
      <c r="F409" s="206" t="s">
        <v>442</v>
      </c>
      <c r="G409" s="37"/>
      <c r="H409" s="37"/>
      <c r="I409" s="207"/>
      <c r="J409" s="37"/>
      <c r="K409" s="37"/>
      <c r="L409" s="40"/>
      <c r="M409" s="208"/>
      <c r="N409" s="209"/>
      <c r="O409" s="72"/>
      <c r="P409" s="72"/>
      <c r="Q409" s="72"/>
      <c r="R409" s="72"/>
      <c r="S409" s="72"/>
      <c r="T409" s="73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141</v>
      </c>
      <c r="AU409" s="18" t="s">
        <v>86</v>
      </c>
    </row>
    <row r="410" spans="1:65" s="2" customFormat="1" ht="19.5">
      <c r="A410" s="35"/>
      <c r="B410" s="36"/>
      <c r="C410" s="37"/>
      <c r="D410" s="205" t="s">
        <v>287</v>
      </c>
      <c r="E410" s="37"/>
      <c r="F410" s="255" t="s">
        <v>396</v>
      </c>
      <c r="G410" s="37"/>
      <c r="H410" s="37"/>
      <c r="I410" s="207"/>
      <c r="J410" s="37"/>
      <c r="K410" s="37"/>
      <c r="L410" s="40"/>
      <c r="M410" s="208"/>
      <c r="N410" s="209"/>
      <c r="O410" s="72"/>
      <c r="P410" s="72"/>
      <c r="Q410" s="72"/>
      <c r="R410" s="72"/>
      <c r="S410" s="72"/>
      <c r="T410" s="73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287</v>
      </c>
      <c r="AU410" s="18" t="s">
        <v>86</v>
      </c>
    </row>
    <row r="411" spans="1:65" s="2" customFormat="1" ht="49.15" customHeight="1">
      <c r="A411" s="35"/>
      <c r="B411" s="36"/>
      <c r="C411" s="192" t="s">
        <v>444</v>
      </c>
      <c r="D411" s="192" t="s">
        <v>134</v>
      </c>
      <c r="E411" s="193" t="s">
        <v>445</v>
      </c>
      <c r="F411" s="194" t="s">
        <v>446</v>
      </c>
      <c r="G411" s="195" t="s">
        <v>393</v>
      </c>
      <c r="H411" s="196">
        <v>9</v>
      </c>
      <c r="I411" s="197"/>
      <c r="J411" s="198">
        <f>ROUND(I411*H411,2)</f>
        <v>0</v>
      </c>
      <c r="K411" s="194" t="s">
        <v>1</v>
      </c>
      <c r="L411" s="40"/>
      <c r="M411" s="199" t="s">
        <v>1</v>
      </c>
      <c r="N411" s="200" t="s">
        <v>44</v>
      </c>
      <c r="O411" s="72"/>
      <c r="P411" s="201">
        <f>O411*H411</f>
        <v>0</v>
      </c>
      <c r="Q411" s="201">
        <v>0</v>
      </c>
      <c r="R411" s="201">
        <f>Q411*H411</f>
        <v>0</v>
      </c>
      <c r="S411" s="201">
        <v>0</v>
      </c>
      <c r="T411" s="202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03" t="s">
        <v>294</v>
      </c>
      <c r="AT411" s="203" t="s">
        <v>134</v>
      </c>
      <c r="AU411" s="203" t="s">
        <v>86</v>
      </c>
      <c r="AY411" s="18" t="s">
        <v>131</v>
      </c>
      <c r="BE411" s="204">
        <f>IF(N411="základní",J411,0)</f>
        <v>0</v>
      </c>
      <c r="BF411" s="204">
        <f>IF(N411="snížená",J411,0)</f>
        <v>0</v>
      </c>
      <c r="BG411" s="204">
        <f>IF(N411="zákl. přenesená",J411,0)</f>
        <v>0</v>
      </c>
      <c r="BH411" s="204">
        <f>IF(N411="sníž. přenesená",J411,0)</f>
        <v>0</v>
      </c>
      <c r="BI411" s="204">
        <f>IF(N411="nulová",J411,0)</f>
        <v>0</v>
      </c>
      <c r="BJ411" s="18" t="s">
        <v>21</v>
      </c>
      <c r="BK411" s="204">
        <f>ROUND(I411*H411,2)</f>
        <v>0</v>
      </c>
      <c r="BL411" s="18" t="s">
        <v>294</v>
      </c>
      <c r="BM411" s="203" t="s">
        <v>447</v>
      </c>
    </row>
    <row r="412" spans="1:65" s="2" customFormat="1" ht="29.25">
      <c r="A412" s="35"/>
      <c r="B412" s="36"/>
      <c r="C412" s="37"/>
      <c r="D412" s="205" t="s">
        <v>141</v>
      </c>
      <c r="E412" s="37"/>
      <c r="F412" s="206" t="s">
        <v>448</v>
      </c>
      <c r="G412" s="37"/>
      <c r="H412" s="37"/>
      <c r="I412" s="207"/>
      <c r="J412" s="37"/>
      <c r="K412" s="37"/>
      <c r="L412" s="40"/>
      <c r="M412" s="208"/>
      <c r="N412" s="209"/>
      <c r="O412" s="72"/>
      <c r="P412" s="72"/>
      <c r="Q412" s="72"/>
      <c r="R412" s="72"/>
      <c r="S412" s="72"/>
      <c r="T412" s="73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141</v>
      </c>
      <c r="AU412" s="18" t="s">
        <v>86</v>
      </c>
    </row>
    <row r="413" spans="1:65" s="2" customFormat="1" ht="19.5">
      <c r="A413" s="35"/>
      <c r="B413" s="36"/>
      <c r="C413" s="37"/>
      <c r="D413" s="205" t="s">
        <v>287</v>
      </c>
      <c r="E413" s="37"/>
      <c r="F413" s="255" t="s">
        <v>396</v>
      </c>
      <c r="G413" s="37"/>
      <c r="H413" s="37"/>
      <c r="I413" s="207"/>
      <c r="J413" s="37"/>
      <c r="K413" s="37"/>
      <c r="L413" s="40"/>
      <c r="M413" s="208"/>
      <c r="N413" s="209"/>
      <c r="O413" s="72"/>
      <c r="P413" s="72"/>
      <c r="Q413" s="72"/>
      <c r="R413" s="72"/>
      <c r="S413" s="72"/>
      <c r="T413" s="73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287</v>
      </c>
      <c r="AU413" s="18" t="s">
        <v>86</v>
      </c>
    </row>
    <row r="414" spans="1:65" s="2" customFormat="1" ht="37.9" customHeight="1">
      <c r="A414" s="35"/>
      <c r="B414" s="36"/>
      <c r="C414" s="192" t="s">
        <v>449</v>
      </c>
      <c r="D414" s="192" t="s">
        <v>134</v>
      </c>
      <c r="E414" s="193" t="s">
        <v>450</v>
      </c>
      <c r="F414" s="194" t="s">
        <v>451</v>
      </c>
      <c r="G414" s="195" t="s">
        <v>393</v>
      </c>
      <c r="H414" s="196">
        <v>2</v>
      </c>
      <c r="I414" s="197"/>
      <c r="J414" s="198">
        <f>ROUND(I414*H414,2)</f>
        <v>0</v>
      </c>
      <c r="K414" s="194" t="s">
        <v>1</v>
      </c>
      <c r="L414" s="40"/>
      <c r="M414" s="199" t="s">
        <v>1</v>
      </c>
      <c r="N414" s="200" t="s">
        <v>44</v>
      </c>
      <c r="O414" s="72"/>
      <c r="P414" s="201">
        <f>O414*H414</f>
        <v>0</v>
      </c>
      <c r="Q414" s="201">
        <v>0</v>
      </c>
      <c r="R414" s="201">
        <f>Q414*H414</f>
        <v>0</v>
      </c>
      <c r="S414" s="201">
        <v>0</v>
      </c>
      <c r="T414" s="202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3" t="s">
        <v>294</v>
      </c>
      <c r="AT414" s="203" t="s">
        <v>134</v>
      </c>
      <c r="AU414" s="203" t="s">
        <v>86</v>
      </c>
      <c r="AY414" s="18" t="s">
        <v>131</v>
      </c>
      <c r="BE414" s="204">
        <f>IF(N414="základní",J414,0)</f>
        <v>0</v>
      </c>
      <c r="BF414" s="204">
        <f>IF(N414="snížená",J414,0)</f>
        <v>0</v>
      </c>
      <c r="BG414" s="204">
        <f>IF(N414="zákl. přenesená",J414,0)</f>
        <v>0</v>
      </c>
      <c r="BH414" s="204">
        <f>IF(N414="sníž. přenesená",J414,0)</f>
        <v>0</v>
      </c>
      <c r="BI414" s="204">
        <f>IF(N414="nulová",J414,0)</f>
        <v>0</v>
      </c>
      <c r="BJ414" s="18" t="s">
        <v>21</v>
      </c>
      <c r="BK414" s="204">
        <f>ROUND(I414*H414,2)</f>
        <v>0</v>
      </c>
      <c r="BL414" s="18" t="s">
        <v>294</v>
      </c>
      <c r="BM414" s="203" t="s">
        <v>452</v>
      </c>
    </row>
    <row r="415" spans="1:65" s="2" customFormat="1" ht="19.5">
      <c r="A415" s="35"/>
      <c r="B415" s="36"/>
      <c r="C415" s="37"/>
      <c r="D415" s="205" t="s">
        <v>141</v>
      </c>
      <c r="E415" s="37"/>
      <c r="F415" s="206" t="s">
        <v>451</v>
      </c>
      <c r="G415" s="37"/>
      <c r="H415" s="37"/>
      <c r="I415" s="207"/>
      <c r="J415" s="37"/>
      <c r="K415" s="37"/>
      <c r="L415" s="40"/>
      <c r="M415" s="208"/>
      <c r="N415" s="209"/>
      <c r="O415" s="72"/>
      <c r="P415" s="72"/>
      <c r="Q415" s="72"/>
      <c r="R415" s="72"/>
      <c r="S415" s="72"/>
      <c r="T415" s="73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141</v>
      </c>
      <c r="AU415" s="18" t="s">
        <v>86</v>
      </c>
    </row>
    <row r="416" spans="1:65" s="2" customFormat="1" ht="19.5">
      <c r="A416" s="35"/>
      <c r="B416" s="36"/>
      <c r="C416" s="37"/>
      <c r="D416" s="205" t="s">
        <v>287</v>
      </c>
      <c r="E416" s="37"/>
      <c r="F416" s="255" t="s">
        <v>396</v>
      </c>
      <c r="G416" s="37"/>
      <c r="H416" s="37"/>
      <c r="I416" s="207"/>
      <c r="J416" s="37"/>
      <c r="K416" s="37"/>
      <c r="L416" s="40"/>
      <c r="M416" s="208"/>
      <c r="N416" s="209"/>
      <c r="O416" s="72"/>
      <c r="P416" s="72"/>
      <c r="Q416" s="72"/>
      <c r="R416" s="72"/>
      <c r="S416" s="72"/>
      <c r="T416" s="73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287</v>
      </c>
      <c r="AU416" s="18" t="s">
        <v>86</v>
      </c>
    </row>
    <row r="417" spans="1:65" s="2" customFormat="1" ht="24.2" customHeight="1">
      <c r="A417" s="35"/>
      <c r="B417" s="36"/>
      <c r="C417" s="192" t="s">
        <v>453</v>
      </c>
      <c r="D417" s="192" t="s">
        <v>134</v>
      </c>
      <c r="E417" s="193" t="s">
        <v>454</v>
      </c>
      <c r="F417" s="194" t="s">
        <v>455</v>
      </c>
      <c r="G417" s="195" t="s">
        <v>393</v>
      </c>
      <c r="H417" s="196">
        <v>29</v>
      </c>
      <c r="I417" s="197"/>
      <c r="J417" s="198">
        <f>ROUND(I417*H417,2)</f>
        <v>0</v>
      </c>
      <c r="K417" s="194" t="s">
        <v>138</v>
      </c>
      <c r="L417" s="40"/>
      <c r="M417" s="199" t="s">
        <v>1</v>
      </c>
      <c r="N417" s="200" t="s">
        <v>44</v>
      </c>
      <c r="O417" s="72"/>
      <c r="P417" s="201">
        <f>O417*H417</f>
        <v>0</v>
      </c>
      <c r="Q417" s="201">
        <v>0</v>
      </c>
      <c r="R417" s="201">
        <f>Q417*H417</f>
        <v>0</v>
      </c>
      <c r="S417" s="201">
        <v>5.0000000000000001E-3</v>
      </c>
      <c r="T417" s="202">
        <f>S417*H417</f>
        <v>0.14499999999999999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3" t="s">
        <v>294</v>
      </c>
      <c r="AT417" s="203" t="s">
        <v>134</v>
      </c>
      <c r="AU417" s="203" t="s">
        <v>86</v>
      </c>
      <c r="AY417" s="18" t="s">
        <v>131</v>
      </c>
      <c r="BE417" s="204">
        <f>IF(N417="základní",J417,0)</f>
        <v>0</v>
      </c>
      <c r="BF417" s="204">
        <f>IF(N417="snížená",J417,0)</f>
        <v>0</v>
      </c>
      <c r="BG417" s="204">
        <f>IF(N417="zákl. přenesená",J417,0)</f>
        <v>0</v>
      </c>
      <c r="BH417" s="204">
        <f>IF(N417="sníž. přenesená",J417,0)</f>
        <v>0</v>
      </c>
      <c r="BI417" s="204">
        <f>IF(N417="nulová",J417,0)</f>
        <v>0</v>
      </c>
      <c r="BJ417" s="18" t="s">
        <v>21</v>
      </c>
      <c r="BK417" s="204">
        <f>ROUND(I417*H417,2)</f>
        <v>0</v>
      </c>
      <c r="BL417" s="18" t="s">
        <v>294</v>
      </c>
      <c r="BM417" s="203" t="s">
        <v>456</v>
      </c>
    </row>
    <row r="418" spans="1:65" s="2" customFormat="1" ht="19.5">
      <c r="A418" s="35"/>
      <c r="B418" s="36"/>
      <c r="C418" s="37"/>
      <c r="D418" s="205" t="s">
        <v>141</v>
      </c>
      <c r="E418" s="37"/>
      <c r="F418" s="206" t="s">
        <v>457</v>
      </c>
      <c r="G418" s="37"/>
      <c r="H418" s="37"/>
      <c r="I418" s="207"/>
      <c r="J418" s="37"/>
      <c r="K418" s="37"/>
      <c r="L418" s="40"/>
      <c r="M418" s="208"/>
      <c r="N418" s="209"/>
      <c r="O418" s="72"/>
      <c r="P418" s="72"/>
      <c r="Q418" s="72"/>
      <c r="R418" s="72"/>
      <c r="S418" s="72"/>
      <c r="T418" s="73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141</v>
      </c>
      <c r="AU418" s="18" t="s">
        <v>86</v>
      </c>
    </row>
    <row r="419" spans="1:65" s="2" customFormat="1" ht="11.25">
      <c r="A419" s="35"/>
      <c r="B419" s="36"/>
      <c r="C419" s="37"/>
      <c r="D419" s="210" t="s">
        <v>143</v>
      </c>
      <c r="E419" s="37"/>
      <c r="F419" s="211" t="s">
        <v>458</v>
      </c>
      <c r="G419" s="37"/>
      <c r="H419" s="37"/>
      <c r="I419" s="207"/>
      <c r="J419" s="37"/>
      <c r="K419" s="37"/>
      <c r="L419" s="40"/>
      <c r="M419" s="208"/>
      <c r="N419" s="209"/>
      <c r="O419" s="72"/>
      <c r="P419" s="72"/>
      <c r="Q419" s="72"/>
      <c r="R419" s="72"/>
      <c r="S419" s="72"/>
      <c r="T419" s="73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143</v>
      </c>
      <c r="AU419" s="18" t="s">
        <v>86</v>
      </c>
    </row>
    <row r="420" spans="1:65" s="13" customFormat="1" ht="11.25">
      <c r="B420" s="212"/>
      <c r="C420" s="213"/>
      <c r="D420" s="205" t="s">
        <v>145</v>
      </c>
      <c r="E420" s="214" t="s">
        <v>1</v>
      </c>
      <c r="F420" s="215" t="s">
        <v>242</v>
      </c>
      <c r="G420" s="213"/>
      <c r="H420" s="214" t="s">
        <v>1</v>
      </c>
      <c r="I420" s="216"/>
      <c r="J420" s="213"/>
      <c r="K420" s="213"/>
      <c r="L420" s="217"/>
      <c r="M420" s="218"/>
      <c r="N420" s="219"/>
      <c r="O420" s="219"/>
      <c r="P420" s="219"/>
      <c r="Q420" s="219"/>
      <c r="R420" s="219"/>
      <c r="S420" s="219"/>
      <c r="T420" s="220"/>
      <c r="AT420" s="221" t="s">
        <v>145</v>
      </c>
      <c r="AU420" s="221" t="s">
        <v>86</v>
      </c>
      <c r="AV420" s="13" t="s">
        <v>21</v>
      </c>
      <c r="AW420" s="13" t="s">
        <v>35</v>
      </c>
      <c r="AX420" s="13" t="s">
        <v>79</v>
      </c>
      <c r="AY420" s="221" t="s">
        <v>131</v>
      </c>
    </row>
    <row r="421" spans="1:65" s="14" customFormat="1" ht="11.25">
      <c r="B421" s="222"/>
      <c r="C421" s="223"/>
      <c r="D421" s="205" t="s">
        <v>145</v>
      </c>
      <c r="E421" s="224" t="s">
        <v>1</v>
      </c>
      <c r="F421" s="225" t="s">
        <v>459</v>
      </c>
      <c r="G421" s="223"/>
      <c r="H421" s="226">
        <v>1</v>
      </c>
      <c r="I421" s="227"/>
      <c r="J421" s="223"/>
      <c r="K421" s="223"/>
      <c r="L421" s="228"/>
      <c r="M421" s="229"/>
      <c r="N421" s="230"/>
      <c r="O421" s="230"/>
      <c r="P421" s="230"/>
      <c r="Q421" s="230"/>
      <c r="R421" s="230"/>
      <c r="S421" s="230"/>
      <c r="T421" s="231"/>
      <c r="AT421" s="232" t="s">
        <v>145</v>
      </c>
      <c r="AU421" s="232" t="s">
        <v>86</v>
      </c>
      <c r="AV421" s="14" t="s">
        <v>86</v>
      </c>
      <c r="AW421" s="14" t="s">
        <v>35</v>
      </c>
      <c r="AX421" s="14" t="s">
        <v>79</v>
      </c>
      <c r="AY421" s="232" t="s">
        <v>131</v>
      </c>
    </row>
    <row r="422" spans="1:65" s="14" customFormat="1" ht="11.25">
      <c r="B422" s="222"/>
      <c r="C422" s="223"/>
      <c r="D422" s="205" t="s">
        <v>145</v>
      </c>
      <c r="E422" s="224" t="s">
        <v>1</v>
      </c>
      <c r="F422" s="225" t="s">
        <v>460</v>
      </c>
      <c r="G422" s="223"/>
      <c r="H422" s="226">
        <v>6</v>
      </c>
      <c r="I422" s="227"/>
      <c r="J422" s="223"/>
      <c r="K422" s="223"/>
      <c r="L422" s="228"/>
      <c r="M422" s="229"/>
      <c r="N422" s="230"/>
      <c r="O422" s="230"/>
      <c r="P422" s="230"/>
      <c r="Q422" s="230"/>
      <c r="R422" s="230"/>
      <c r="S422" s="230"/>
      <c r="T422" s="231"/>
      <c r="AT422" s="232" t="s">
        <v>145</v>
      </c>
      <c r="AU422" s="232" t="s">
        <v>86</v>
      </c>
      <c r="AV422" s="14" t="s">
        <v>86</v>
      </c>
      <c r="AW422" s="14" t="s">
        <v>35</v>
      </c>
      <c r="AX422" s="14" t="s">
        <v>79</v>
      </c>
      <c r="AY422" s="232" t="s">
        <v>131</v>
      </c>
    </row>
    <row r="423" spans="1:65" s="14" customFormat="1" ht="11.25">
      <c r="B423" s="222"/>
      <c r="C423" s="223"/>
      <c r="D423" s="205" t="s">
        <v>145</v>
      </c>
      <c r="E423" s="224" t="s">
        <v>1</v>
      </c>
      <c r="F423" s="225" t="s">
        <v>461</v>
      </c>
      <c r="G423" s="223"/>
      <c r="H423" s="226">
        <v>8</v>
      </c>
      <c r="I423" s="227"/>
      <c r="J423" s="223"/>
      <c r="K423" s="223"/>
      <c r="L423" s="228"/>
      <c r="M423" s="229"/>
      <c r="N423" s="230"/>
      <c r="O423" s="230"/>
      <c r="P423" s="230"/>
      <c r="Q423" s="230"/>
      <c r="R423" s="230"/>
      <c r="S423" s="230"/>
      <c r="T423" s="231"/>
      <c r="AT423" s="232" t="s">
        <v>145</v>
      </c>
      <c r="AU423" s="232" t="s">
        <v>86</v>
      </c>
      <c r="AV423" s="14" t="s">
        <v>86</v>
      </c>
      <c r="AW423" s="14" t="s">
        <v>35</v>
      </c>
      <c r="AX423" s="14" t="s">
        <v>79</v>
      </c>
      <c r="AY423" s="232" t="s">
        <v>131</v>
      </c>
    </row>
    <row r="424" spans="1:65" s="14" customFormat="1" ht="11.25">
      <c r="B424" s="222"/>
      <c r="C424" s="223"/>
      <c r="D424" s="205" t="s">
        <v>145</v>
      </c>
      <c r="E424" s="224" t="s">
        <v>1</v>
      </c>
      <c r="F424" s="225" t="s">
        <v>462</v>
      </c>
      <c r="G424" s="223"/>
      <c r="H424" s="226">
        <v>5</v>
      </c>
      <c r="I424" s="227"/>
      <c r="J424" s="223"/>
      <c r="K424" s="223"/>
      <c r="L424" s="228"/>
      <c r="M424" s="229"/>
      <c r="N424" s="230"/>
      <c r="O424" s="230"/>
      <c r="P424" s="230"/>
      <c r="Q424" s="230"/>
      <c r="R424" s="230"/>
      <c r="S424" s="230"/>
      <c r="T424" s="231"/>
      <c r="AT424" s="232" t="s">
        <v>145</v>
      </c>
      <c r="AU424" s="232" t="s">
        <v>86</v>
      </c>
      <c r="AV424" s="14" t="s">
        <v>86</v>
      </c>
      <c r="AW424" s="14" t="s">
        <v>35</v>
      </c>
      <c r="AX424" s="14" t="s">
        <v>79</v>
      </c>
      <c r="AY424" s="232" t="s">
        <v>131</v>
      </c>
    </row>
    <row r="425" spans="1:65" s="14" customFormat="1" ht="11.25">
      <c r="B425" s="222"/>
      <c r="C425" s="223"/>
      <c r="D425" s="205" t="s">
        <v>145</v>
      </c>
      <c r="E425" s="224" t="s">
        <v>1</v>
      </c>
      <c r="F425" s="225" t="s">
        <v>463</v>
      </c>
      <c r="G425" s="223"/>
      <c r="H425" s="226">
        <v>8</v>
      </c>
      <c r="I425" s="227"/>
      <c r="J425" s="223"/>
      <c r="K425" s="223"/>
      <c r="L425" s="228"/>
      <c r="M425" s="229"/>
      <c r="N425" s="230"/>
      <c r="O425" s="230"/>
      <c r="P425" s="230"/>
      <c r="Q425" s="230"/>
      <c r="R425" s="230"/>
      <c r="S425" s="230"/>
      <c r="T425" s="231"/>
      <c r="AT425" s="232" t="s">
        <v>145</v>
      </c>
      <c r="AU425" s="232" t="s">
        <v>86</v>
      </c>
      <c r="AV425" s="14" t="s">
        <v>86</v>
      </c>
      <c r="AW425" s="14" t="s">
        <v>35</v>
      </c>
      <c r="AX425" s="14" t="s">
        <v>79</v>
      </c>
      <c r="AY425" s="232" t="s">
        <v>131</v>
      </c>
    </row>
    <row r="426" spans="1:65" s="14" customFormat="1" ht="11.25">
      <c r="B426" s="222"/>
      <c r="C426" s="223"/>
      <c r="D426" s="205" t="s">
        <v>145</v>
      </c>
      <c r="E426" s="224" t="s">
        <v>1</v>
      </c>
      <c r="F426" s="225" t="s">
        <v>464</v>
      </c>
      <c r="G426" s="223"/>
      <c r="H426" s="226">
        <v>1</v>
      </c>
      <c r="I426" s="227"/>
      <c r="J426" s="223"/>
      <c r="K426" s="223"/>
      <c r="L426" s="228"/>
      <c r="M426" s="229"/>
      <c r="N426" s="230"/>
      <c r="O426" s="230"/>
      <c r="P426" s="230"/>
      <c r="Q426" s="230"/>
      <c r="R426" s="230"/>
      <c r="S426" s="230"/>
      <c r="T426" s="231"/>
      <c r="AT426" s="232" t="s">
        <v>145</v>
      </c>
      <c r="AU426" s="232" t="s">
        <v>86</v>
      </c>
      <c r="AV426" s="14" t="s">
        <v>86</v>
      </c>
      <c r="AW426" s="14" t="s">
        <v>35</v>
      </c>
      <c r="AX426" s="14" t="s">
        <v>79</v>
      </c>
      <c r="AY426" s="232" t="s">
        <v>131</v>
      </c>
    </row>
    <row r="427" spans="1:65" s="16" customFormat="1" ht="11.25">
      <c r="B427" s="244"/>
      <c r="C427" s="245"/>
      <c r="D427" s="205" t="s">
        <v>145</v>
      </c>
      <c r="E427" s="246" t="s">
        <v>1</v>
      </c>
      <c r="F427" s="247" t="s">
        <v>165</v>
      </c>
      <c r="G427" s="245"/>
      <c r="H427" s="248">
        <v>29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AT427" s="254" t="s">
        <v>145</v>
      </c>
      <c r="AU427" s="254" t="s">
        <v>86</v>
      </c>
      <c r="AV427" s="16" t="s">
        <v>139</v>
      </c>
      <c r="AW427" s="16" t="s">
        <v>35</v>
      </c>
      <c r="AX427" s="16" t="s">
        <v>21</v>
      </c>
      <c r="AY427" s="254" t="s">
        <v>131</v>
      </c>
    </row>
    <row r="428" spans="1:65" s="2" customFormat="1" ht="24.2" customHeight="1">
      <c r="A428" s="35"/>
      <c r="B428" s="36"/>
      <c r="C428" s="192" t="s">
        <v>465</v>
      </c>
      <c r="D428" s="192" t="s">
        <v>134</v>
      </c>
      <c r="E428" s="193" t="s">
        <v>466</v>
      </c>
      <c r="F428" s="194" t="s">
        <v>467</v>
      </c>
      <c r="G428" s="195" t="s">
        <v>182</v>
      </c>
      <c r="H428" s="196">
        <v>297</v>
      </c>
      <c r="I428" s="197"/>
      <c r="J428" s="198">
        <f>ROUND(I428*H428,2)</f>
        <v>0</v>
      </c>
      <c r="K428" s="194" t="s">
        <v>138</v>
      </c>
      <c r="L428" s="40"/>
      <c r="M428" s="199" t="s">
        <v>1</v>
      </c>
      <c r="N428" s="200" t="s">
        <v>44</v>
      </c>
      <c r="O428" s="72"/>
      <c r="P428" s="201">
        <f>O428*H428</f>
        <v>0</v>
      </c>
      <c r="Q428" s="201">
        <v>2.7786370000000001E-4</v>
      </c>
      <c r="R428" s="201">
        <f>Q428*H428</f>
        <v>8.2525518900000011E-2</v>
      </c>
      <c r="S428" s="201">
        <v>0</v>
      </c>
      <c r="T428" s="202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3" t="s">
        <v>294</v>
      </c>
      <c r="AT428" s="203" t="s">
        <v>134</v>
      </c>
      <c r="AU428" s="203" t="s">
        <v>86</v>
      </c>
      <c r="AY428" s="18" t="s">
        <v>131</v>
      </c>
      <c r="BE428" s="204">
        <f>IF(N428="základní",J428,0)</f>
        <v>0</v>
      </c>
      <c r="BF428" s="204">
        <f>IF(N428="snížená",J428,0)</f>
        <v>0</v>
      </c>
      <c r="BG428" s="204">
        <f>IF(N428="zákl. přenesená",J428,0)</f>
        <v>0</v>
      </c>
      <c r="BH428" s="204">
        <f>IF(N428="sníž. přenesená",J428,0)</f>
        <v>0</v>
      </c>
      <c r="BI428" s="204">
        <f>IF(N428="nulová",J428,0)</f>
        <v>0</v>
      </c>
      <c r="BJ428" s="18" t="s">
        <v>21</v>
      </c>
      <c r="BK428" s="204">
        <f>ROUND(I428*H428,2)</f>
        <v>0</v>
      </c>
      <c r="BL428" s="18" t="s">
        <v>294</v>
      </c>
      <c r="BM428" s="203" t="s">
        <v>468</v>
      </c>
    </row>
    <row r="429" spans="1:65" s="2" customFormat="1" ht="29.25">
      <c r="A429" s="35"/>
      <c r="B429" s="36"/>
      <c r="C429" s="37"/>
      <c r="D429" s="205" t="s">
        <v>141</v>
      </c>
      <c r="E429" s="37"/>
      <c r="F429" s="206" t="s">
        <v>469</v>
      </c>
      <c r="G429" s="37"/>
      <c r="H429" s="37"/>
      <c r="I429" s="207"/>
      <c r="J429" s="37"/>
      <c r="K429" s="37"/>
      <c r="L429" s="40"/>
      <c r="M429" s="208"/>
      <c r="N429" s="209"/>
      <c r="O429" s="72"/>
      <c r="P429" s="72"/>
      <c r="Q429" s="72"/>
      <c r="R429" s="72"/>
      <c r="S429" s="72"/>
      <c r="T429" s="73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141</v>
      </c>
      <c r="AU429" s="18" t="s">
        <v>86</v>
      </c>
    </row>
    <row r="430" spans="1:65" s="2" customFormat="1" ht="11.25">
      <c r="A430" s="35"/>
      <c r="B430" s="36"/>
      <c r="C430" s="37"/>
      <c r="D430" s="210" t="s">
        <v>143</v>
      </c>
      <c r="E430" s="37"/>
      <c r="F430" s="211" t="s">
        <v>470</v>
      </c>
      <c r="G430" s="37"/>
      <c r="H430" s="37"/>
      <c r="I430" s="207"/>
      <c r="J430" s="37"/>
      <c r="K430" s="37"/>
      <c r="L430" s="40"/>
      <c r="M430" s="208"/>
      <c r="N430" s="209"/>
      <c r="O430" s="72"/>
      <c r="P430" s="72"/>
      <c r="Q430" s="72"/>
      <c r="R430" s="72"/>
      <c r="S430" s="72"/>
      <c r="T430" s="73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143</v>
      </c>
      <c r="AU430" s="18" t="s">
        <v>86</v>
      </c>
    </row>
    <row r="431" spans="1:65" s="2" customFormat="1" ht="87.75">
      <c r="A431" s="35"/>
      <c r="B431" s="36"/>
      <c r="C431" s="37"/>
      <c r="D431" s="205" t="s">
        <v>306</v>
      </c>
      <c r="E431" s="37"/>
      <c r="F431" s="255" t="s">
        <v>471</v>
      </c>
      <c r="G431" s="37"/>
      <c r="H431" s="37"/>
      <c r="I431" s="207"/>
      <c r="J431" s="37"/>
      <c r="K431" s="37"/>
      <c r="L431" s="40"/>
      <c r="M431" s="208"/>
      <c r="N431" s="209"/>
      <c r="O431" s="72"/>
      <c r="P431" s="72"/>
      <c r="Q431" s="72"/>
      <c r="R431" s="72"/>
      <c r="S431" s="72"/>
      <c r="T431" s="73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306</v>
      </c>
      <c r="AU431" s="18" t="s">
        <v>86</v>
      </c>
    </row>
    <row r="432" spans="1:65" s="13" customFormat="1" ht="11.25">
      <c r="B432" s="212"/>
      <c r="C432" s="213"/>
      <c r="D432" s="205" t="s">
        <v>145</v>
      </c>
      <c r="E432" s="214" t="s">
        <v>1</v>
      </c>
      <c r="F432" s="215" t="s">
        <v>147</v>
      </c>
      <c r="G432" s="213"/>
      <c r="H432" s="214" t="s">
        <v>1</v>
      </c>
      <c r="I432" s="216"/>
      <c r="J432" s="213"/>
      <c r="K432" s="213"/>
      <c r="L432" s="217"/>
      <c r="M432" s="218"/>
      <c r="N432" s="219"/>
      <c r="O432" s="219"/>
      <c r="P432" s="219"/>
      <c r="Q432" s="219"/>
      <c r="R432" s="219"/>
      <c r="S432" s="219"/>
      <c r="T432" s="220"/>
      <c r="AT432" s="221" t="s">
        <v>145</v>
      </c>
      <c r="AU432" s="221" t="s">
        <v>86</v>
      </c>
      <c r="AV432" s="13" t="s">
        <v>21</v>
      </c>
      <c r="AW432" s="13" t="s">
        <v>35</v>
      </c>
      <c r="AX432" s="13" t="s">
        <v>79</v>
      </c>
      <c r="AY432" s="221" t="s">
        <v>131</v>
      </c>
    </row>
    <row r="433" spans="1:65" s="13" customFormat="1" ht="11.25">
      <c r="B433" s="212"/>
      <c r="C433" s="213"/>
      <c r="D433" s="205" t="s">
        <v>145</v>
      </c>
      <c r="E433" s="214" t="s">
        <v>1</v>
      </c>
      <c r="F433" s="215" t="s">
        <v>147</v>
      </c>
      <c r="G433" s="213"/>
      <c r="H433" s="214" t="s">
        <v>1</v>
      </c>
      <c r="I433" s="216"/>
      <c r="J433" s="213"/>
      <c r="K433" s="213"/>
      <c r="L433" s="217"/>
      <c r="M433" s="218"/>
      <c r="N433" s="219"/>
      <c r="O433" s="219"/>
      <c r="P433" s="219"/>
      <c r="Q433" s="219"/>
      <c r="R433" s="219"/>
      <c r="S433" s="219"/>
      <c r="T433" s="220"/>
      <c r="AT433" s="221" t="s">
        <v>145</v>
      </c>
      <c r="AU433" s="221" t="s">
        <v>86</v>
      </c>
      <c r="AV433" s="13" t="s">
        <v>21</v>
      </c>
      <c r="AW433" s="13" t="s">
        <v>35</v>
      </c>
      <c r="AX433" s="13" t="s">
        <v>79</v>
      </c>
      <c r="AY433" s="221" t="s">
        <v>131</v>
      </c>
    </row>
    <row r="434" spans="1:65" s="14" customFormat="1" ht="11.25">
      <c r="B434" s="222"/>
      <c r="C434" s="223"/>
      <c r="D434" s="205" t="s">
        <v>145</v>
      </c>
      <c r="E434" s="224" t="s">
        <v>1</v>
      </c>
      <c r="F434" s="225" t="s">
        <v>185</v>
      </c>
      <c r="G434" s="223"/>
      <c r="H434" s="226">
        <v>8</v>
      </c>
      <c r="I434" s="227"/>
      <c r="J434" s="223"/>
      <c r="K434" s="223"/>
      <c r="L434" s="228"/>
      <c r="M434" s="229"/>
      <c r="N434" s="230"/>
      <c r="O434" s="230"/>
      <c r="P434" s="230"/>
      <c r="Q434" s="230"/>
      <c r="R434" s="230"/>
      <c r="S434" s="230"/>
      <c r="T434" s="231"/>
      <c r="AT434" s="232" t="s">
        <v>145</v>
      </c>
      <c r="AU434" s="232" t="s">
        <v>86</v>
      </c>
      <c r="AV434" s="14" t="s">
        <v>86</v>
      </c>
      <c r="AW434" s="14" t="s">
        <v>35</v>
      </c>
      <c r="AX434" s="14" t="s">
        <v>79</v>
      </c>
      <c r="AY434" s="232" t="s">
        <v>131</v>
      </c>
    </row>
    <row r="435" spans="1:65" s="14" customFormat="1" ht="11.25">
      <c r="B435" s="222"/>
      <c r="C435" s="223"/>
      <c r="D435" s="205" t="s">
        <v>145</v>
      </c>
      <c r="E435" s="224" t="s">
        <v>1</v>
      </c>
      <c r="F435" s="225" t="s">
        <v>186</v>
      </c>
      <c r="G435" s="223"/>
      <c r="H435" s="226">
        <v>57.6</v>
      </c>
      <c r="I435" s="227"/>
      <c r="J435" s="223"/>
      <c r="K435" s="223"/>
      <c r="L435" s="228"/>
      <c r="M435" s="229"/>
      <c r="N435" s="230"/>
      <c r="O435" s="230"/>
      <c r="P435" s="230"/>
      <c r="Q435" s="230"/>
      <c r="R435" s="230"/>
      <c r="S435" s="230"/>
      <c r="T435" s="231"/>
      <c r="AT435" s="232" t="s">
        <v>145</v>
      </c>
      <c r="AU435" s="232" t="s">
        <v>86</v>
      </c>
      <c r="AV435" s="14" t="s">
        <v>86</v>
      </c>
      <c r="AW435" s="14" t="s">
        <v>35</v>
      </c>
      <c r="AX435" s="14" t="s">
        <v>79</v>
      </c>
      <c r="AY435" s="232" t="s">
        <v>131</v>
      </c>
    </row>
    <row r="436" spans="1:65" s="14" customFormat="1" ht="11.25">
      <c r="B436" s="222"/>
      <c r="C436" s="223"/>
      <c r="D436" s="205" t="s">
        <v>145</v>
      </c>
      <c r="E436" s="224" t="s">
        <v>1</v>
      </c>
      <c r="F436" s="225" t="s">
        <v>187</v>
      </c>
      <c r="G436" s="223"/>
      <c r="H436" s="226">
        <v>62.4</v>
      </c>
      <c r="I436" s="227"/>
      <c r="J436" s="223"/>
      <c r="K436" s="223"/>
      <c r="L436" s="228"/>
      <c r="M436" s="229"/>
      <c r="N436" s="230"/>
      <c r="O436" s="230"/>
      <c r="P436" s="230"/>
      <c r="Q436" s="230"/>
      <c r="R436" s="230"/>
      <c r="S436" s="230"/>
      <c r="T436" s="231"/>
      <c r="AT436" s="232" t="s">
        <v>145</v>
      </c>
      <c r="AU436" s="232" t="s">
        <v>86</v>
      </c>
      <c r="AV436" s="14" t="s">
        <v>86</v>
      </c>
      <c r="AW436" s="14" t="s">
        <v>35</v>
      </c>
      <c r="AX436" s="14" t="s">
        <v>79</v>
      </c>
      <c r="AY436" s="232" t="s">
        <v>131</v>
      </c>
    </row>
    <row r="437" spans="1:65" s="14" customFormat="1" ht="11.25">
      <c r="B437" s="222"/>
      <c r="C437" s="223"/>
      <c r="D437" s="205" t="s">
        <v>145</v>
      </c>
      <c r="E437" s="224" t="s">
        <v>1</v>
      </c>
      <c r="F437" s="225" t="s">
        <v>188</v>
      </c>
      <c r="G437" s="223"/>
      <c r="H437" s="226">
        <v>39</v>
      </c>
      <c r="I437" s="227"/>
      <c r="J437" s="223"/>
      <c r="K437" s="223"/>
      <c r="L437" s="228"/>
      <c r="M437" s="229"/>
      <c r="N437" s="230"/>
      <c r="O437" s="230"/>
      <c r="P437" s="230"/>
      <c r="Q437" s="230"/>
      <c r="R437" s="230"/>
      <c r="S437" s="230"/>
      <c r="T437" s="231"/>
      <c r="AT437" s="232" t="s">
        <v>145</v>
      </c>
      <c r="AU437" s="232" t="s">
        <v>86</v>
      </c>
      <c r="AV437" s="14" t="s">
        <v>86</v>
      </c>
      <c r="AW437" s="14" t="s">
        <v>35</v>
      </c>
      <c r="AX437" s="14" t="s">
        <v>79</v>
      </c>
      <c r="AY437" s="232" t="s">
        <v>131</v>
      </c>
    </row>
    <row r="438" spans="1:65" s="14" customFormat="1" ht="11.25">
      <c r="B438" s="222"/>
      <c r="C438" s="223"/>
      <c r="D438" s="205" t="s">
        <v>145</v>
      </c>
      <c r="E438" s="224" t="s">
        <v>1</v>
      </c>
      <c r="F438" s="225" t="s">
        <v>189</v>
      </c>
      <c r="G438" s="223"/>
      <c r="H438" s="226">
        <v>19.2</v>
      </c>
      <c r="I438" s="227"/>
      <c r="J438" s="223"/>
      <c r="K438" s="223"/>
      <c r="L438" s="228"/>
      <c r="M438" s="229"/>
      <c r="N438" s="230"/>
      <c r="O438" s="230"/>
      <c r="P438" s="230"/>
      <c r="Q438" s="230"/>
      <c r="R438" s="230"/>
      <c r="S438" s="230"/>
      <c r="T438" s="231"/>
      <c r="AT438" s="232" t="s">
        <v>145</v>
      </c>
      <c r="AU438" s="232" t="s">
        <v>86</v>
      </c>
      <c r="AV438" s="14" t="s">
        <v>86</v>
      </c>
      <c r="AW438" s="14" t="s">
        <v>35</v>
      </c>
      <c r="AX438" s="14" t="s">
        <v>79</v>
      </c>
      <c r="AY438" s="232" t="s">
        <v>131</v>
      </c>
    </row>
    <row r="439" spans="1:65" s="14" customFormat="1" ht="11.25">
      <c r="B439" s="222"/>
      <c r="C439" s="223"/>
      <c r="D439" s="205" t="s">
        <v>145</v>
      </c>
      <c r="E439" s="224" t="s">
        <v>1</v>
      </c>
      <c r="F439" s="225" t="s">
        <v>190</v>
      </c>
      <c r="G439" s="223"/>
      <c r="H439" s="226">
        <v>7.2</v>
      </c>
      <c r="I439" s="227"/>
      <c r="J439" s="223"/>
      <c r="K439" s="223"/>
      <c r="L439" s="228"/>
      <c r="M439" s="229"/>
      <c r="N439" s="230"/>
      <c r="O439" s="230"/>
      <c r="P439" s="230"/>
      <c r="Q439" s="230"/>
      <c r="R439" s="230"/>
      <c r="S439" s="230"/>
      <c r="T439" s="231"/>
      <c r="AT439" s="232" t="s">
        <v>145</v>
      </c>
      <c r="AU439" s="232" t="s">
        <v>86</v>
      </c>
      <c r="AV439" s="14" t="s">
        <v>86</v>
      </c>
      <c r="AW439" s="14" t="s">
        <v>35</v>
      </c>
      <c r="AX439" s="14" t="s">
        <v>79</v>
      </c>
      <c r="AY439" s="232" t="s">
        <v>131</v>
      </c>
    </row>
    <row r="440" spans="1:65" s="14" customFormat="1" ht="11.25">
      <c r="B440" s="222"/>
      <c r="C440" s="223"/>
      <c r="D440" s="205" t="s">
        <v>145</v>
      </c>
      <c r="E440" s="224" t="s">
        <v>1</v>
      </c>
      <c r="F440" s="225" t="s">
        <v>191</v>
      </c>
      <c r="G440" s="223"/>
      <c r="H440" s="226">
        <v>11.2</v>
      </c>
      <c r="I440" s="227"/>
      <c r="J440" s="223"/>
      <c r="K440" s="223"/>
      <c r="L440" s="228"/>
      <c r="M440" s="229"/>
      <c r="N440" s="230"/>
      <c r="O440" s="230"/>
      <c r="P440" s="230"/>
      <c r="Q440" s="230"/>
      <c r="R440" s="230"/>
      <c r="S440" s="230"/>
      <c r="T440" s="231"/>
      <c r="AT440" s="232" t="s">
        <v>145</v>
      </c>
      <c r="AU440" s="232" t="s">
        <v>86</v>
      </c>
      <c r="AV440" s="14" t="s">
        <v>86</v>
      </c>
      <c r="AW440" s="14" t="s">
        <v>35</v>
      </c>
      <c r="AX440" s="14" t="s">
        <v>79</v>
      </c>
      <c r="AY440" s="232" t="s">
        <v>131</v>
      </c>
    </row>
    <row r="441" spans="1:65" s="14" customFormat="1" ht="11.25">
      <c r="B441" s="222"/>
      <c r="C441" s="223"/>
      <c r="D441" s="205" t="s">
        <v>145</v>
      </c>
      <c r="E441" s="224" t="s">
        <v>1</v>
      </c>
      <c r="F441" s="225" t="s">
        <v>192</v>
      </c>
      <c r="G441" s="223"/>
      <c r="H441" s="226">
        <v>10.8</v>
      </c>
      <c r="I441" s="227"/>
      <c r="J441" s="223"/>
      <c r="K441" s="223"/>
      <c r="L441" s="228"/>
      <c r="M441" s="229"/>
      <c r="N441" s="230"/>
      <c r="O441" s="230"/>
      <c r="P441" s="230"/>
      <c r="Q441" s="230"/>
      <c r="R441" s="230"/>
      <c r="S441" s="230"/>
      <c r="T441" s="231"/>
      <c r="AT441" s="232" t="s">
        <v>145</v>
      </c>
      <c r="AU441" s="232" t="s">
        <v>86</v>
      </c>
      <c r="AV441" s="14" t="s">
        <v>86</v>
      </c>
      <c r="AW441" s="14" t="s">
        <v>35</v>
      </c>
      <c r="AX441" s="14" t="s">
        <v>79</v>
      </c>
      <c r="AY441" s="232" t="s">
        <v>131</v>
      </c>
    </row>
    <row r="442" spans="1:65" s="14" customFormat="1" ht="11.25">
      <c r="B442" s="222"/>
      <c r="C442" s="223"/>
      <c r="D442" s="205" t="s">
        <v>145</v>
      </c>
      <c r="E442" s="224" t="s">
        <v>1</v>
      </c>
      <c r="F442" s="225" t="s">
        <v>193</v>
      </c>
      <c r="G442" s="223"/>
      <c r="H442" s="226">
        <v>7.8</v>
      </c>
      <c r="I442" s="227"/>
      <c r="J442" s="223"/>
      <c r="K442" s="223"/>
      <c r="L442" s="228"/>
      <c r="M442" s="229"/>
      <c r="N442" s="230"/>
      <c r="O442" s="230"/>
      <c r="P442" s="230"/>
      <c r="Q442" s="230"/>
      <c r="R442" s="230"/>
      <c r="S442" s="230"/>
      <c r="T442" s="231"/>
      <c r="AT442" s="232" t="s">
        <v>145</v>
      </c>
      <c r="AU442" s="232" t="s">
        <v>86</v>
      </c>
      <c r="AV442" s="14" t="s">
        <v>86</v>
      </c>
      <c r="AW442" s="14" t="s">
        <v>35</v>
      </c>
      <c r="AX442" s="14" t="s">
        <v>79</v>
      </c>
      <c r="AY442" s="232" t="s">
        <v>131</v>
      </c>
    </row>
    <row r="443" spans="1:65" s="14" customFormat="1" ht="11.25">
      <c r="B443" s="222"/>
      <c r="C443" s="223"/>
      <c r="D443" s="205" t="s">
        <v>145</v>
      </c>
      <c r="E443" s="224" t="s">
        <v>1</v>
      </c>
      <c r="F443" s="225" t="s">
        <v>194</v>
      </c>
      <c r="G443" s="223"/>
      <c r="H443" s="226">
        <v>5.4</v>
      </c>
      <c r="I443" s="227"/>
      <c r="J443" s="223"/>
      <c r="K443" s="223"/>
      <c r="L443" s="228"/>
      <c r="M443" s="229"/>
      <c r="N443" s="230"/>
      <c r="O443" s="230"/>
      <c r="P443" s="230"/>
      <c r="Q443" s="230"/>
      <c r="R443" s="230"/>
      <c r="S443" s="230"/>
      <c r="T443" s="231"/>
      <c r="AT443" s="232" t="s">
        <v>145</v>
      </c>
      <c r="AU443" s="232" t="s">
        <v>86</v>
      </c>
      <c r="AV443" s="14" t="s">
        <v>86</v>
      </c>
      <c r="AW443" s="14" t="s">
        <v>35</v>
      </c>
      <c r="AX443" s="14" t="s">
        <v>79</v>
      </c>
      <c r="AY443" s="232" t="s">
        <v>131</v>
      </c>
    </row>
    <row r="444" spans="1:65" s="14" customFormat="1" ht="11.25">
      <c r="B444" s="222"/>
      <c r="C444" s="223"/>
      <c r="D444" s="205" t="s">
        <v>145</v>
      </c>
      <c r="E444" s="224" t="s">
        <v>1</v>
      </c>
      <c r="F444" s="225" t="s">
        <v>195</v>
      </c>
      <c r="G444" s="223"/>
      <c r="H444" s="226">
        <v>9</v>
      </c>
      <c r="I444" s="227"/>
      <c r="J444" s="223"/>
      <c r="K444" s="223"/>
      <c r="L444" s="228"/>
      <c r="M444" s="229"/>
      <c r="N444" s="230"/>
      <c r="O444" s="230"/>
      <c r="P444" s="230"/>
      <c r="Q444" s="230"/>
      <c r="R444" s="230"/>
      <c r="S444" s="230"/>
      <c r="T444" s="231"/>
      <c r="AT444" s="232" t="s">
        <v>145</v>
      </c>
      <c r="AU444" s="232" t="s">
        <v>86</v>
      </c>
      <c r="AV444" s="14" t="s">
        <v>86</v>
      </c>
      <c r="AW444" s="14" t="s">
        <v>35</v>
      </c>
      <c r="AX444" s="14" t="s">
        <v>79</v>
      </c>
      <c r="AY444" s="232" t="s">
        <v>131</v>
      </c>
    </row>
    <row r="445" spans="1:65" s="14" customFormat="1" ht="11.25">
      <c r="B445" s="222"/>
      <c r="C445" s="223"/>
      <c r="D445" s="205" t="s">
        <v>145</v>
      </c>
      <c r="E445" s="224" t="s">
        <v>1</v>
      </c>
      <c r="F445" s="225" t="s">
        <v>196</v>
      </c>
      <c r="G445" s="223"/>
      <c r="H445" s="226">
        <v>54</v>
      </c>
      <c r="I445" s="227"/>
      <c r="J445" s="223"/>
      <c r="K445" s="223"/>
      <c r="L445" s="228"/>
      <c r="M445" s="229"/>
      <c r="N445" s="230"/>
      <c r="O445" s="230"/>
      <c r="P445" s="230"/>
      <c r="Q445" s="230"/>
      <c r="R445" s="230"/>
      <c r="S445" s="230"/>
      <c r="T445" s="231"/>
      <c r="AT445" s="232" t="s">
        <v>145</v>
      </c>
      <c r="AU445" s="232" t="s">
        <v>86</v>
      </c>
      <c r="AV445" s="14" t="s">
        <v>86</v>
      </c>
      <c r="AW445" s="14" t="s">
        <v>35</v>
      </c>
      <c r="AX445" s="14" t="s">
        <v>79</v>
      </c>
      <c r="AY445" s="232" t="s">
        <v>131</v>
      </c>
    </row>
    <row r="446" spans="1:65" s="14" customFormat="1" ht="11.25">
      <c r="B446" s="222"/>
      <c r="C446" s="223"/>
      <c r="D446" s="205" t="s">
        <v>145</v>
      </c>
      <c r="E446" s="224" t="s">
        <v>1</v>
      </c>
      <c r="F446" s="225" t="s">
        <v>197</v>
      </c>
      <c r="G446" s="223"/>
      <c r="H446" s="226">
        <v>5.4</v>
      </c>
      <c r="I446" s="227"/>
      <c r="J446" s="223"/>
      <c r="K446" s="223"/>
      <c r="L446" s="228"/>
      <c r="M446" s="229"/>
      <c r="N446" s="230"/>
      <c r="O446" s="230"/>
      <c r="P446" s="230"/>
      <c r="Q446" s="230"/>
      <c r="R446" s="230"/>
      <c r="S446" s="230"/>
      <c r="T446" s="231"/>
      <c r="AT446" s="232" t="s">
        <v>145</v>
      </c>
      <c r="AU446" s="232" t="s">
        <v>86</v>
      </c>
      <c r="AV446" s="14" t="s">
        <v>86</v>
      </c>
      <c r="AW446" s="14" t="s">
        <v>35</v>
      </c>
      <c r="AX446" s="14" t="s">
        <v>79</v>
      </c>
      <c r="AY446" s="232" t="s">
        <v>131</v>
      </c>
    </row>
    <row r="447" spans="1:65" s="16" customFormat="1" ht="11.25">
      <c r="B447" s="244"/>
      <c r="C447" s="245"/>
      <c r="D447" s="205" t="s">
        <v>145</v>
      </c>
      <c r="E447" s="246" t="s">
        <v>1</v>
      </c>
      <c r="F447" s="247" t="s">
        <v>165</v>
      </c>
      <c r="G447" s="245"/>
      <c r="H447" s="248">
        <v>297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AT447" s="254" t="s">
        <v>145</v>
      </c>
      <c r="AU447" s="254" t="s">
        <v>86</v>
      </c>
      <c r="AV447" s="16" t="s">
        <v>139</v>
      </c>
      <c r="AW447" s="16" t="s">
        <v>35</v>
      </c>
      <c r="AX447" s="16" t="s">
        <v>21</v>
      </c>
      <c r="AY447" s="254" t="s">
        <v>131</v>
      </c>
    </row>
    <row r="448" spans="1:65" s="2" customFormat="1" ht="24.2" customHeight="1">
      <c r="A448" s="35"/>
      <c r="B448" s="36"/>
      <c r="C448" s="192" t="s">
        <v>472</v>
      </c>
      <c r="D448" s="192" t="s">
        <v>134</v>
      </c>
      <c r="E448" s="193" t="s">
        <v>473</v>
      </c>
      <c r="F448" s="194" t="s">
        <v>474</v>
      </c>
      <c r="G448" s="195" t="s">
        <v>393</v>
      </c>
      <c r="H448" s="196">
        <v>28</v>
      </c>
      <c r="I448" s="197"/>
      <c r="J448" s="198">
        <f>ROUND(I448*H448,2)</f>
        <v>0</v>
      </c>
      <c r="K448" s="194" t="s">
        <v>138</v>
      </c>
      <c r="L448" s="40"/>
      <c r="M448" s="199" t="s">
        <v>1</v>
      </c>
      <c r="N448" s="200" t="s">
        <v>44</v>
      </c>
      <c r="O448" s="72"/>
      <c r="P448" s="201">
        <f>O448*H448</f>
        <v>0</v>
      </c>
      <c r="Q448" s="201">
        <v>0</v>
      </c>
      <c r="R448" s="201">
        <f>Q448*H448</f>
        <v>0</v>
      </c>
      <c r="S448" s="201">
        <v>0</v>
      </c>
      <c r="T448" s="202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3" t="s">
        <v>294</v>
      </c>
      <c r="AT448" s="203" t="s">
        <v>134</v>
      </c>
      <c r="AU448" s="203" t="s">
        <v>86</v>
      </c>
      <c r="AY448" s="18" t="s">
        <v>131</v>
      </c>
      <c r="BE448" s="204">
        <f>IF(N448="základní",J448,0)</f>
        <v>0</v>
      </c>
      <c r="BF448" s="204">
        <f>IF(N448="snížená",J448,0)</f>
        <v>0</v>
      </c>
      <c r="BG448" s="204">
        <f>IF(N448="zákl. přenesená",J448,0)</f>
        <v>0</v>
      </c>
      <c r="BH448" s="204">
        <f>IF(N448="sníž. přenesená",J448,0)</f>
        <v>0</v>
      </c>
      <c r="BI448" s="204">
        <f>IF(N448="nulová",J448,0)</f>
        <v>0</v>
      </c>
      <c r="BJ448" s="18" t="s">
        <v>21</v>
      </c>
      <c r="BK448" s="204">
        <f>ROUND(I448*H448,2)</f>
        <v>0</v>
      </c>
      <c r="BL448" s="18" t="s">
        <v>294</v>
      </c>
      <c r="BM448" s="203" t="s">
        <v>475</v>
      </c>
    </row>
    <row r="449" spans="1:65" s="2" customFormat="1" ht="29.25">
      <c r="A449" s="35"/>
      <c r="B449" s="36"/>
      <c r="C449" s="37"/>
      <c r="D449" s="205" t="s">
        <v>141</v>
      </c>
      <c r="E449" s="37"/>
      <c r="F449" s="206" t="s">
        <v>476</v>
      </c>
      <c r="G449" s="37"/>
      <c r="H449" s="37"/>
      <c r="I449" s="207"/>
      <c r="J449" s="37"/>
      <c r="K449" s="37"/>
      <c r="L449" s="40"/>
      <c r="M449" s="208"/>
      <c r="N449" s="209"/>
      <c r="O449" s="72"/>
      <c r="P449" s="72"/>
      <c r="Q449" s="72"/>
      <c r="R449" s="72"/>
      <c r="S449" s="72"/>
      <c r="T449" s="73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141</v>
      </c>
      <c r="AU449" s="18" t="s">
        <v>86</v>
      </c>
    </row>
    <row r="450" spans="1:65" s="2" customFormat="1" ht="11.25">
      <c r="A450" s="35"/>
      <c r="B450" s="36"/>
      <c r="C450" s="37"/>
      <c r="D450" s="210" t="s">
        <v>143</v>
      </c>
      <c r="E450" s="37"/>
      <c r="F450" s="211" t="s">
        <v>477</v>
      </c>
      <c r="G450" s="37"/>
      <c r="H450" s="37"/>
      <c r="I450" s="207"/>
      <c r="J450" s="37"/>
      <c r="K450" s="37"/>
      <c r="L450" s="40"/>
      <c r="M450" s="208"/>
      <c r="N450" s="209"/>
      <c r="O450" s="72"/>
      <c r="P450" s="72"/>
      <c r="Q450" s="72"/>
      <c r="R450" s="72"/>
      <c r="S450" s="72"/>
      <c r="T450" s="73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143</v>
      </c>
      <c r="AU450" s="18" t="s">
        <v>86</v>
      </c>
    </row>
    <row r="451" spans="1:65" s="2" customFormat="1" ht="78">
      <c r="A451" s="35"/>
      <c r="B451" s="36"/>
      <c r="C451" s="37"/>
      <c r="D451" s="205" t="s">
        <v>306</v>
      </c>
      <c r="E451" s="37"/>
      <c r="F451" s="255" t="s">
        <v>478</v>
      </c>
      <c r="G451" s="37"/>
      <c r="H451" s="37"/>
      <c r="I451" s="207"/>
      <c r="J451" s="37"/>
      <c r="K451" s="37"/>
      <c r="L451" s="40"/>
      <c r="M451" s="208"/>
      <c r="N451" s="209"/>
      <c r="O451" s="72"/>
      <c r="P451" s="72"/>
      <c r="Q451" s="72"/>
      <c r="R451" s="72"/>
      <c r="S451" s="72"/>
      <c r="T451" s="73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306</v>
      </c>
      <c r="AU451" s="18" t="s">
        <v>86</v>
      </c>
    </row>
    <row r="452" spans="1:65" s="13" customFormat="1" ht="11.25">
      <c r="B452" s="212"/>
      <c r="C452" s="213"/>
      <c r="D452" s="205" t="s">
        <v>145</v>
      </c>
      <c r="E452" s="214" t="s">
        <v>1</v>
      </c>
      <c r="F452" s="215" t="s">
        <v>242</v>
      </c>
      <c r="G452" s="213"/>
      <c r="H452" s="214" t="s">
        <v>1</v>
      </c>
      <c r="I452" s="216"/>
      <c r="J452" s="213"/>
      <c r="K452" s="213"/>
      <c r="L452" s="217"/>
      <c r="M452" s="218"/>
      <c r="N452" s="219"/>
      <c r="O452" s="219"/>
      <c r="P452" s="219"/>
      <c r="Q452" s="219"/>
      <c r="R452" s="219"/>
      <c r="S452" s="219"/>
      <c r="T452" s="220"/>
      <c r="AT452" s="221" t="s">
        <v>145</v>
      </c>
      <c r="AU452" s="221" t="s">
        <v>86</v>
      </c>
      <c r="AV452" s="13" t="s">
        <v>21</v>
      </c>
      <c r="AW452" s="13" t="s">
        <v>35</v>
      </c>
      <c r="AX452" s="13" t="s">
        <v>79</v>
      </c>
      <c r="AY452" s="221" t="s">
        <v>131</v>
      </c>
    </row>
    <row r="453" spans="1:65" s="14" customFormat="1" ht="11.25">
      <c r="B453" s="222"/>
      <c r="C453" s="223"/>
      <c r="D453" s="205" t="s">
        <v>145</v>
      </c>
      <c r="E453" s="224" t="s">
        <v>1</v>
      </c>
      <c r="F453" s="225" t="s">
        <v>461</v>
      </c>
      <c r="G453" s="223"/>
      <c r="H453" s="226">
        <v>8</v>
      </c>
      <c r="I453" s="227"/>
      <c r="J453" s="223"/>
      <c r="K453" s="223"/>
      <c r="L453" s="228"/>
      <c r="M453" s="229"/>
      <c r="N453" s="230"/>
      <c r="O453" s="230"/>
      <c r="P453" s="230"/>
      <c r="Q453" s="230"/>
      <c r="R453" s="230"/>
      <c r="S453" s="230"/>
      <c r="T453" s="231"/>
      <c r="AT453" s="232" t="s">
        <v>145</v>
      </c>
      <c r="AU453" s="232" t="s">
        <v>86</v>
      </c>
      <c r="AV453" s="14" t="s">
        <v>86</v>
      </c>
      <c r="AW453" s="14" t="s">
        <v>35</v>
      </c>
      <c r="AX453" s="14" t="s">
        <v>79</v>
      </c>
      <c r="AY453" s="232" t="s">
        <v>131</v>
      </c>
    </row>
    <row r="454" spans="1:65" s="14" customFormat="1" ht="11.25">
      <c r="B454" s="222"/>
      <c r="C454" s="223"/>
      <c r="D454" s="205" t="s">
        <v>145</v>
      </c>
      <c r="E454" s="224" t="s">
        <v>1</v>
      </c>
      <c r="F454" s="225" t="s">
        <v>479</v>
      </c>
      <c r="G454" s="223"/>
      <c r="H454" s="226">
        <v>2</v>
      </c>
      <c r="I454" s="227"/>
      <c r="J454" s="223"/>
      <c r="K454" s="223"/>
      <c r="L454" s="228"/>
      <c r="M454" s="229"/>
      <c r="N454" s="230"/>
      <c r="O454" s="230"/>
      <c r="P454" s="230"/>
      <c r="Q454" s="230"/>
      <c r="R454" s="230"/>
      <c r="S454" s="230"/>
      <c r="T454" s="231"/>
      <c r="AT454" s="232" t="s">
        <v>145</v>
      </c>
      <c r="AU454" s="232" t="s">
        <v>86</v>
      </c>
      <c r="AV454" s="14" t="s">
        <v>86</v>
      </c>
      <c r="AW454" s="14" t="s">
        <v>35</v>
      </c>
      <c r="AX454" s="14" t="s">
        <v>79</v>
      </c>
      <c r="AY454" s="232" t="s">
        <v>131</v>
      </c>
    </row>
    <row r="455" spans="1:65" s="14" customFormat="1" ht="11.25">
      <c r="B455" s="222"/>
      <c r="C455" s="223"/>
      <c r="D455" s="205" t="s">
        <v>145</v>
      </c>
      <c r="E455" s="224" t="s">
        <v>1</v>
      </c>
      <c r="F455" s="225" t="s">
        <v>480</v>
      </c>
      <c r="G455" s="223"/>
      <c r="H455" s="226">
        <v>2</v>
      </c>
      <c r="I455" s="227"/>
      <c r="J455" s="223"/>
      <c r="K455" s="223"/>
      <c r="L455" s="228"/>
      <c r="M455" s="229"/>
      <c r="N455" s="230"/>
      <c r="O455" s="230"/>
      <c r="P455" s="230"/>
      <c r="Q455" s="230"/>
      <c r="R455" s="230"/>
      <c r="S455" s="230"/>
      <c r="T455" s="231"/>
      <c r="AT455" s="232" t="s">
        <v>145</v>
      </c>
      <c r="AU455" s="232" t="s">
        <v>86</v>
      </c>
      <c r="AV455" s="14" t="s">
        <v>86</v>
      </c>
      <c r="AW455" s="14" t="s">
        <v>35</v>
      </c>
      <c r="AX455" s="14" t="s">
        <v>79</v>
      </c>
      <c r="AY455" s="232" t="s">
        <v>131</v>
      </c>
    </row>
    <row r="456" spans="1:65" s="14" customFormat="1" ht="11.25">
      <c r="B456" s="222"/>
      <c r="C456" s="223"/>
      <c r="D456" s="205" t="s">
        <v>145</v>
      </c>
      <c r="E456" s="224" t="s">
        <v>1</v>
      </c>
      <c r="F456" s="225" t="s">
        <v>481</v>
      </c>
      <c r="G456" s="223"/>
      <c r="H456" s="226">
        <v>2</v>
      </c>
      <c r="I456" s="227"/>
      <c r="J456" s="223"/>
      <c r="K456" s="223"/>
      <c r="L456" s="228"/>
      <c r="M456" s="229"/>
      <c r="N456" s="230"/>
      <c r="O456" s="230"/>
      <c r="P456" s="230"/>
      <c r="Q456" s="230"/>
      <c r="R456" s="230"/>
      <c r="S456" s="230"/>
      <c r="T456" s="231"/>
      <c r="AT456" s="232" t="s">
        <v>145</v>
      </c>
      <c r="AU456" s="232" t="s">
        <v>86</v>
      </c>
      <c r="AV456" s="14" t="s">
        <v>86</v>
      </c>
      <c r="AW456" s="14" t="s">
        <v>35</v>
      </c>
      <c r="AX456" s="14" t="s">
        <v>79</v>
      </c>
      <c r="AY456" s="232" t="s">
        <v>131</v>
      </c>
    </row>
    <row r="457" spans="1:65" s="14" customFormat="1" ht="11.25">
      <c r="B457" s="222"/>
      <c r="C457" s="223"/>
      <c r="D457" s="205" t="s">
        <v>145</v>
      </c>
      <c r="E457" s="224" t="s">
        <v>1</v>
      </c>
      <c r="F457" s="225" t="s">
        <v>482</v>
      </c>
      <c r="G457" s="223"/>
      <c r="H457" s="226">
        <v>3</v>
      </c>
      <c r="I457" s="227"/>
      <c r="J457" s="223"/>
      <c r="K457" s="223"/>
      <c r="L457" s="228"/>
      <c r="M457" s="229"/>
      <c r="N457" s="230"/>
      <c r="O457" s="230"/>
      <c r="P457" s="230"/>
      <c r="Q457" s="230"/>
      <c r="R457" s="230"/>
      <c r="S457" s="230"/>
      <c r="T457" s="231"/>
      <c r="AT457" s="232" t="s">
        <v>145</v>
      </c>
      <c r="AU457" s="232" t="s">
        <v>86</v>
      </c>
      <c r="AV457" s="14" t="s">
        <v>86</v>
      </c>
      <c r="AW457" s="14" t="s">
        <v>35</v>
      </c>
      <c r="AX457" s="14" t="s">
        <v>79</v>
      </c>
      <c r="AY457" s="232" t="s">
        <v>131</v>
      </c>
    </row>
    <row r="458" spans="1:65" s="14" customFormat="1" ht="11.25">
      <c r="B458" s="222"/>
      <c r="C458" s="223"/>
      <c r="D458" s="205" t="s">
        <v>145</v>
      </c>
      <c r="E458" s="224" t="s">
        <v>1</v>
      </c>
      <c r="F458" s="225" t="s">
        <v>483</v>
      </c>
      <c r="G458" s="223"/>
      <c r="H458" s="226">
        <v>10</v>
      </c>
      <c r="I458" s="227"/>
      <c r="J458" s="223"/>
      <c r="K458" s="223"/>
      <c r="L458" s="228"/>
      <c r="M458" s="229"/>
      <c r="N458" s="230"/>
      <c r="O458" s="230"/>
      <c r="P458" s="230"/>
      <c r="Q458" s="230"/>
      <c r="R458" s="230"/>
      <c r="S458" s="230"/>
      <c r="T458" s="231"/>
      <c r="AT458" s="232" t="s">
        <v>145</v>
      </c>
      <c r="AU458" s="232" t="s">
        <v>86</v>
      </c>
      <c r="AV458" s="14" t="s">
        <v>86</v>
      </c>
      <c r="AW458" s="14" t="s">
        <v>35</v>
      </c>
      <c r="AX458" s="14" t="s">
        <v>79</v>
      </c>
      <c r="AY458" s="232" t="s">
        <v>131</v>
      </c>
    </row>
    <row r="459" spans="1:65" s="14" customFormat="1" ht="11.25">
      <c r="B459" s="222"/>
      <c r="C459" s="223"/>
      <c r="D459" s="205" t="s">
        <v>145</v>
      </c>
      <c r="E459" s="224" t="s">
        <v>1</v>
      </c>
      <c r="F459" s="225" t="s">
        <v>464</v>
      </c>
      <c r="G459" s="223"/>
      <c r="H459" s="226">
        <v>1</v>
      </c>
      <c r="I459" s="227"/>
      <c r="J459" s="223"/>
      <c r="K459" s="223"/>
      <c r="L459" s="228"/>
      <c r="M459" s="229"/>
      <c r="N459" s="230"/>
      <c r="O459" s="230"/>
      <c r="P459" s="230"/>
      <c r="Q459" s="230"/>
      <c r="R459" s="230"/>
      <c r="S459" s="230"/>
      <c r="T459" s="231"/>
      <c r="AT459" s="232" t="s">
        <v>145</v>
      </c>
      <c r="AU459" s="232" t="s">
        <v>86</v>
      </c>
      <c r="AV459" s="14" t="s">
        <v>86</v>
      </c>
      <c r="AW459" s="14" t="s">
        <v>35</v>
      </c>
      <c r="AX459" s="14" t="s">
        <v>79</v>
      </c>
      <c r="AY459" s="232" t="s">
        <v>131</v>
      </c>
    </row>
    <row r="460" spans="1:65" s="16" customFormat="1" ht="11.25">
      <c r="B460" s="244"/>
      <c r="C460" s="245"/>
      <c r="D460" s="205" t="s">
        <v>145</v>
      </c>
      <c r="E460" s="246" t="s">
        <v>1</v>
      </c>
      <c r="F460" s="247" t="s">
        <v>165</v>
      </c>
      <c r="G460" s="245"/>
      <c r="H460" s="248">
        <v>28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AT460" s="254" t="s">
        <v>145</v>
      </c>
      <c r="AU460" s="254" t="s">
        <v>86</v>
      </c>
      <c r="AV460" s="16" t="s">
        <v>139</v>
      </c>
      <c r="AW460" s="16" t="s">
        <v>35</v>
      </c>
      <c r="AX460" s="16" t="s">
        <v>21</v>
      </c>
      <c r="AY460" s="254" t="s">
        <v>131</v>
      </c>
    </row>
    <row r="461" spans="1:65" s="2" customFormat="1" ht="24.2" customHeight="1">
      <c r="A461" s="35"/>
      <c r="B461" s="36"/>
      <c r="C461" s="192" t="s">
        <v>484</v>
      </c>
      <c r="D461" s="192" t="s">
        <v>134</v>
      </c>
      <c r="E461" s="193" t="s">
        <v>485</v>
      </c>
      <c r="F461" s="194" t="s">
        <v>486</v>
      </c>
      <c r="G461" s="195" t="s">
        <v>393</v>
      </c>
      <c r="H461" s="196">
        <v>7</v>
      </c>
      <c r="I461" s="197"/>
      <c r="J461" s="198">
        <f>ROUND(I461*H461,2)</f>
        <v>0</v>
      </c>
      <c r="K461" s="194" t="s">
        <v>138</v>
      </c>
      <c r="L461" s="40"/>
      <c r="M461" s="199" t="s">
        <v>1</v>
      </c>
      <c r="N461" s="200" t="s">
        <v>44</v>
      </c>
      <c r="O461" s="72"/>
      <c r="P461" s="201">
        <f>O461*H461</f>
        <v>0</v>
      </c>
      <c r="Q461" s="201">
        <v>0</v>
      </c>
      <c r="R461" s="201">
        <f>Q461*H461</f>
        <v>0</v>
      </c>
      <c r="S461" s="201">
        <v>0</v>
      </c>
      <c r="T461" s="202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3" t="s">
        <v>294</v>
      </c>
      <c r="AT461" s="203" t="s">
        <v>134</v>
      </c>
      <c r="AU461" s="203" t="s">
        <v>86</v>
      </c>
      <c r="AY461" s="18" t="s">
        <v>131</v>
      </c>
      <c r="BE461" s="204">
        <f>IF(N461="základní",J461,0)</f>
        <v>0</v>
      </c>
      <c r="BF461" s="204">
        <f>IF(N461="snížená",J461,0)</f>
        <v>0</v>
      </c>
      <c r="BG461" s="204">
        <f>IF(N461="zákl. přenesená",J461,0)</f>
        <v>0</v>
      </c>
      <c r="BH461" s="204">
        <f>IF(N461="sníž. přenesená",J461,0)</f>
        <v>0</v>
      </c>
      <c r="BI461" s="204">
        <f>IF(N461="nulová",J461,0)</f>
        <v>0</v>
      </c>
      <c r="BJ461" s="18" t="s">
        <v>21</v>
      </c>
      <c r="BK461" s="204">
        <f>ROUND(I461*H461,2)</f>
        <v>0</v>
      </c>
      <c r="BL461" s="18" t="s">
        <v>294</v>
      </c>
      <c r="BM461" s="203" t="s">
        <v>487</v>
      </c>
    </row>
    <row r="462" spans="1:65" s="2" customFormat="1" ht="29.25">
      <c r="A462" s="35"/>
      <c r="B462" s="36"/>
      <c r="C462" s="37"/>
      <c r="D462" s="205" t="s">
        <v>141</v>
      </c>
      <c r="E462" s="37"/>
      <c r="F462" s="206" t="s">
        <v>488</v>
      </c>
      <c r="G462" s="37"/>
      <c r="H462" s="37"/>
      <c r="I462" s="207"/>
      <c r="J462" s="37"/>
      <c r="K462" s="37"/>
      <c r="L462" s="40"/>
      <c r="M462" s="208"/>
      <c r="N462" s="209"/>
      <c r="O462" s="72"/>
      <c r="P462" s="72"/>
      <c r="Q462" s="72"/>
      <c r="R462" s="72"/>
      <c r="S462" s="72"/>
      <c r="T462" s="73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8" t="s">
        <v>141</v>
      </c>
      <c r="AU462" s="18" t="s">
        <v>86</v>
      </c>
    </row>
    <row r="463" spans="1:65" s="2" customFormat="1" ht="11.25">
      <c r="A463" s="35"/>
      <c r="B463" s="36"/>
      <c r="C463" s="37"/>
      <c r="D463" s="210" t="s">
        <v>143</v>
      </c>
      <c r="E463" s="37"/>
      <c r="F463" s="211" t="s">
        <v>489</v>
      </c>
      <c r="G463" s="37"/>
      <c r="H463" s="37"/>
      <c r="I463" s="207"/>
      <c r="J463" s="37"/>
      <c r="K463" s="37"/>
      <c r="L463" s="40"/>
      <c r="M463" s="208"/>
      <c r="N463" s="209"/>
      <c r="O463" s="72"/>
      <c r="P463" s="72"/>
      <c r="Q463" s="72"/>
      <c r="R463" s="72"/>
      <c r="S463" s="72"/>
      <c r="T463" s="73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143</v>
      </c>
      <c r="AU463" s="18" t="s">
        <v>86</v>
      </c>
    </row>
    <row r="464" spans="1:65" s="13" customFormat="1" ht="11.25">
      <c r="B464" s="212"/>
      <c r="C464" s="213"/>
      <c r="D464" s="205" t="s">
        <v>145</v>
      </c>
      <c r="E464" s="214" t="s">
        <v>1</v>
      </c>
      <c r="F464" s="215" t="s">
        <v>242</v>
      </c>
      <c r="G464" s="213"/>
      <c r="H464" s="214" t="s">
        <v>1</v>
      </c>
      <c r="I464" s="216"/>
      <c r="J464" s="213"/>
      <c r="K464" s="213"/>
      <c r="L464" s="217"/>
      <c r="M464" s="218"/>
      <c r="N464" s="219"/>
      <c r="O464" s="219"/>
      <c r="P464" s="219"/>
      <c r="Q464" s="219"/>
      <c r="R464" s="219"/>
      <c r="S464" s="219"/>
      <c r="T464" s="220"/>
      <c r="AT464" s="221" t="s">
        <v>145</v>
      </c>
      <c r="AU464" s="221" t="s">
        <v>86</v>
      </c>
      <c r="AV464" s="13" t="s">
        <v>21</v>
      </c>
      <c r="AW464" s="13" t="s">
        <v>35</v>
      </c>
      <c r="AX464" s="13" t="s">
        <v>79</v>
      </c>
      <c r="AY464" s="221" t="s">
        <v>131</v>
      </c>
    </row>
    <row r="465" spans="1:65" s="14" customFormat="1" ht="11.25">
      <c r="B465" s="222"/>
      <c r="C465" s="223"/>
      <c r="D465" s="205" t="s">
        <v>145</v>
      </c>
      <c r="E465" s="224" t="s">
        <v>1</v>
      </c>
      <c r="F465" s="225" t="s">
        <v>459</v>
      </c>
      <c r="G465" s="223"/>
      <c r="H465" s="226">
        <v>1</v>
      </c>
      <c r="I465" s="227"/>
      <c r="J465" s="223"/>
      <c r="K465" s="223"/>
      <c r="L465" s="228"/>
      <c r="M465" s="229"/>
      <c r="N465" s="230"/>
      <c r="O465" s="230"/>
      <c r="P465" s="230"/>
      <c r="Q465" s="230"/>
      <c r="R465" s="230"/>
      <c r="S465" s="230"/>
      <c r="T465" s="231"/>
      <c r="AT465" s="232" t="s">
        <v>145</v>
      </c>
      <c r="AU465" s="232" t="s">
        <v>86</v>
      </c>
      <c r="AV465" s="14" t="s">
        <v>86</v>
      </c>
      <c r="AW465" s="14" t="s">
        <v>35</v>
      </c>
      <c r="AX465" s="14" t="s">
        <v>79</v>
      </c>
      <c r="AY465" s="232" t="s">
        <v>131</v>
      </c>
    </row>
    <row r="466" spans="1:65" s="14" customFormat="1" ht="11.25">
      <c r="B466" s="222"/>
      <c r="C466" s="223"/>
      <c r="D466" s="205" t="s">
        <v>145</v>
      </c>
      <c r="E466" s="224" t="s">
        <v>1</v>
      </c>
      <c r="F466" s="225" t="s">
        <v>460</v>
      </c>
      <c r="G466" s="223"/>
      <c r="H466" s="226">
        <v>6</v>
      </c>
      <c r="I466" s="227"/>
      <c r="J466" s="223"/>
      <c r="K466" s="223"/>
      <c r="L466" s="228"/>
      <c r="M466" s="229"/>
      <c r="N466" s="230"/>
      <c r="O466" s="230"/>
      <c r="P466" s="230"/>
      <c r="Q466" s="230"/>
      <c r="R466" s="230"/>
      <c r="S466" s="230"/>
      <c r="T466" s="231"/>
      <c r="AT466" s="232" t="s">
        <v>145</v>
      </c>
      <c r="AU466" s="232" t="s">
        <v>86</v>
      </c>
      <c r="AV466" s="14" t="s">
        <v>86</v>
      </c>
      <c r="AW466" s="14" t="s">
        <v>35</v>
      </c>
      <c r="AX466" s="14" t="s">
        <v>79</v>
      </c>
      <c r="AY466" s="232" t="s">
        <v>131</v>
      </c>
    </row>
    <row r="467" spans="1:65" s="16" customFormat="1" ht="11.25">
      <c r="B467" s="244"/>
      <c r="C467" s="245"/>
      <c r="D467" s="205" t="s">
        <v>145</v>
      </c>
      <c r="E467" s="246" t="s">
        <v>1</v>
      </c>
      <c r="F467" s="247" t="s">
        <v>165</v>
      </c>
      <c r="G467" s="245"/>
      <c r="H467" s="248">
        <v>7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AT467" s="254" t="s">
        <v>145</v>
      </c>
      <c r="AU467" s="254" t="s">
        <v>86</v>
      </c>
      <c r="AV467" s="16" t="s">
        <v>139</v>
      </c>
      <c r="AW467" s="16" t="s">
        <v>35</v>
      </c>
      <c r="AX467" s="16" t="s">
        <v>21</v>
      </c>
      <c r="AY467" s="254" t="s">
        <v>131</v>
      </c>
    </row>
    <row r="468" spans="1:65" s="2" customFormat="1" ht="16.5" customHeight="1">
      <c r="A468" s="35"/>
      <c r="B468" s="36"/>
      <c r="C468" s="257" t="s">
        <v>490</v>
      </c>
      <c r="D468" s="257" t="s">
        <v>491</v>
      </c>
      <c r="E468" s="258" t="s">
        <v>492</v>
      </c>
      <c r="F468" s="259" t="s">
        <v>493</v>
      </c>
      <c r="G468" s="260" t="s">
        <v>182</v>
      </c>
      <c r="H468" s="261">
        <v>47.2</v>
      </c>
      <c r="I468" s="262"/>
      <c r="J468" s="263">
        <f>ROUND(I468*H468,2)</f>
        <v>0</v>
      </c>
      <c r="K468" s="259" t="s">
        <v>1</v>
      </c>
      <c r="L468" s="264"/>
      <c r="M468" s="265" t="s">
        <v>1</v>
      </c>
      <c r="N468" s="266" t="s">
        <v>44</v>
      </c>
      <c r="O468" s="72"/>
      <c r="P468" s="201">
        <f>O468*H468</f>
        <v>0</v>
      </c>
      <c r="Q468" s="201">
        <v>1.8E-3</v>
      </c>
      <c r="R468" s="201">
        <f>Q468*H468</f>
        <v>8.4960000000000008E-2</v>
      </c>
      <c r="S468" s="201">
        <v>0</v>
      </c>
      <c r="T468" s="202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03" t="s">
        <v>410</v>
      </c>
      <c r="AT468" s="203" t="s">
        <v>491</v>
      </c>
      <c r="AU468" s="203" t="s">
        <v>86</v>
      </c>
      <c r="AY468" s="18" t="s">
        <v>131</v>
      </c>
      <c r="BE468" s="204">
        <f>IF(N468="základní",J468,0)</f>
        <v>0</v>
      </c>
      <c r="BF468" s="204">
        <f>IF(N468="snížená",J468,0)</f>
        <v>0</v>
      </c>
      <c r="BG468" s="204">
        <f>IF(N468="zákl. přenesená",J468,0)</f>
        <v>0</v>
      </c>
      <c r="BH468" s="204">
        <f>IF(N468="sníž. přenesená",J468,0)</f>
        <v>0</v>
      </c>
      <c r="BI468" s="204">
        <f>IF(N468="nulová",J468,0)</f>
        <v>0</v>
      </c>
      <c r="BJ468" s="18" t="s">
        <v>21</v>
      </c>
      <c r="BK468" s="204">
        <f>ROUND(I468*H468,2)</f>
        <v>0</v>
      </c>
      <c r="BL468" s="18" t="s">
        <v>294</v>
      </c>
      <c r="BM468" s="203" t="s">
        <v>494</v>
      </c>
    </row>
    <row r="469" spans="1:65" s="2" customFormat="1" ht="11.25">
      <c r="A469" s="35"/>
      <c r="B469" s="36"/>
      <c r="C469" s="37"/>
      <c r="D469" s="205" t="s">
        <v>141</v>
      </c>
      <c r="E469" s="37"/>
      <c r="F469" s="206" t="s">
        <v>493</v>
      </c>
      <c r="G469" s="37"/>
      <c r="H469" s="37"/>
      <c r="I469" s="207"/>
      <c r="J469" s="37"/>
      <c r="K469" s="37"/>
      <c r="L469" s="40"/>
      <c r="M469" s="208"/>
      <c r="N469" s="209"/>
      <c r="O469" s="72"/>
      <c r="P469" s="72"/>
      <c r="Q469" s="72"/>
      <c r="R469" s="72"/>
      <c r="S469" s="72"/>
      <c r="T469" s="73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8" t="s">
        <v>141</v>
      </c>
      <c r="AU469" s="18" t="s">
        <v>86</v>
      </c>
    </row>
    <row r="470" spans="1:65" s="13" customFormat="1" ht="11.25">
      <c r="B470" s="212"/>
      <c r="C470" s="213"/>
      <c r="D470" s="205" t="s">
        <v>145</v>
      </c>
      <c r="E470" s="214" t="s">
        <v>1</v>
      </c>
      <c r="F470" s="215" t="s">
        <v>495</v>
      </c>
      <c r="G470" s="213"/>
      <c r="H470" s="214" t="s">
        <v>1</v>
      </c>
      <c r="I470" s="216"/>
      <c r="J470" s="213"/>
      <c r="K470" s="213"/>
      <c r="L470" s="217"/>
      <c r="M470" s="218"/>
      <c r="N470" s="219"/>
      <c r="O470" s="219"/>
      <c r="P470" s="219"/>
      <c r="Q470" s="219"/>
      <c r="R470" s="219"/>
      <c r="S470" s="219"/>
      <c r="T470" s="220"/>
      <c r="AT470" s="221" t="s">
        <v>145</v>
      </c>
      <c r="AU470" s="221" t="s">
        <v>86</v>
      </c>
      <c r="AV470" s="13" t="s">
        <v>21</v>
      </c>
      <c r="AW470" s="13" t="s">
        <v>35</v>
      </c>
      <c r="AX470" s="13" t="s">
        <v>79</v>
      </c>
      <c r="AY470" s="221" t="s">
        <v>131</v>
      </c>
    </row>
    <row r="471" spans="1:65" s="13" customFormat="1" ht="11.25">
      <c r="B471" s="212"/>
      <c r="C471" s="213"/>
      <c r="D471" s="205" t="s">
        <v>145</v>
      </c>
      <c r="E471" s="214" t="s">
        <v>1</v>
      </c>
      <c r="F471" s="215" t="s">
        <v>242</v>
      </c>
      <c r="G471" s="213"/>
      <c r="H471" s="214" t="s">
        <v>1</v>
      </c>
      <c r="I471" s="216"/>
      <c r="J471" s="213"/>
      <c r="K471" s="213"/>
      <c r="L471" s="217"/>
      <c r="M471" s="218"/>
      <c r="N471" s="219"/>
      <c r="O471" s="219"/>
      <c r="P471" s="219"/>
      <c r="Q471" s="219"/>
      <c r="R471" s="219"/>
      <c r="S471" s="219"/>
      <c r="T471" s="220"/>
      <c r="AT471" s="221" t="s">
        <v>145</v>
      </c>
      <c r="AU471" s="221" t="s">
        <v>86</v>
      </c>
      <c r="AV471" s="13" t="s">
        <v>21</v>
      </c>
      <c r="AW471" s="13" t="s">
        <v>35</v>
      </c>
      <c r="AX471" s="13" t="s">
        <v>79</v>
      </c>
      <c r="AY471" s="221" t="s">
        <v>131</v>
      </c>
    </row>
    <row r="472" spans="1:65" s="14" customFormat="1" ht="11.25">
      <c r="B472" s="222"/>
      <c r="C472" s="223"/>
      <c r="D472" s="205" t="s">
        <v>145</v>
      </c>
      <c r="E472" s="224" t="s">
        <v>1</v>
      </c>
      <c r="F472" s="225" t="s">
        <v>496</v>
      </c>
      <c r="G472" s="223"/>
      <c r="H472" s="226">
        <v>1.9</v>
      </c>
      <c r="I472" s="227"/>
      <c r="J472" s="223"/>
      <c r="K472" s="223"/>
      <c r="L472" s="228"/>
      <c r="M472" s="229"/>
      <c r="N472" s="230"/>
      <c r="O472" s="230"/>
      <c r="P472" s="230"/>
      <c r="Q472" s="230"/>
      <c r="R472" s="230"/>
      <c r="S472" s="230"/>
      <c r="T472" s="231"/>
      <c r="AT472" s="232" t="s">
        <v>145</v>
      </c>
      <c r="AU472" s="232" t="s">
        <v>86</v>
      </c>
      <c r="AV472" s="14" t="s">
        <v>86</v>
      </c>
      <c r="AW472" s="14" t="s">
        <v>35</v>
      </c>
      <c r="AX472" s="14" t="s">
        <v>79</v>
      </c>
      <c r="AY472" s="232" t="s">
        <v>131</v>
      </c>
    </row>
    <row r="473" spans="1:65" s="14" customFormat="1" ht="11.25">
      <c r="B473" s="222"/>
      <c r="C473" s="223"/>
      <c r="D473" s="205" t="s">
        <v>145</v>
      </c>
      <c r="E473" s="224" t="s">
        <v>1</v>
      </c>
      <c r="F473" s="225" t="s">
        <v>497</v>
      </c>
      <c r="G473" s="223"/>
      <c r="H473" s="226">
        <v>10.199999999999999</v>
      </c>
      <c r="I473" s="227"/>
      <c r="J473" s="223"/>
      <c r="K473" s="223"/>
      <c r="L473" s="228"/>
      <c r="M473" s="229"/>
      <c r="N473" s="230"/>
      <c r="O473" s="230"/>
      <c r="P473" s="230"/>
      <c r="Q473" s="230"/>
      <c r="R473" s="230"/>
      <c r="S473" s="230"/>
      <c r="T473" s="231"/>
      <c r="AT473" s="232" t="s">
        <v>145</v>
      </c>
      <c r="AU473" s="232" t="s">
        <v>86</v>
      </c>
      <c r="AV473" s="14" t="s">
        <v>86</v>
      </c>
      <c r="AW473" s="14" t="s">
        <v>35</v>
      </c>
      <c r="AX473" s="14" t="s">
        <v>79</v>
      </c>
      <c r="AY473" s="232" t="s">
        <v>131</v>
      </c>
    </row>
    <row r="474" spans="1:65" s="14" customFormat="1" ht="11.25">
      <c r="B474" s="222"/>
      <c r="C474" s="223"/>
      <c r="D474" s="205" t="s">
        <v>145</v>
      </c>
      <c r="E474" s="224" t="s">
        <v>1</v>
      </c>
      <c r="F474" s="225" t="s">
        <v>498</v>
      </c>
      <c r="G474" s="223"/>
      <c r="H474" s="226">
        <v>12</v>
      </c>
      <c r="I474" s="227"/>
      <c r="J474" s="223"/>
      <c r="K474" s="223"/>
      <c r="L474" s="228"/>
      <c r="M474" s="229"/>
      <c r="N474" s="230"/>
      <c r="O474" s="230"/>
      <c r="P474" s="230"/>
      <c r="Q474" s="230"/>
      <c r="R474" s="230"/>
      <c r="S474" s="230"/>
      <c r="T474" s="231"/>
      <c r="AT474" s="232" t="s">
        <v>145</v>
      </c>
      <c r="AU474" s="232" t="s">
        <v>86</v>
      </c>
      <c r="AV474" s="14" t="s">
        <v>86</v>
      </c>
      <c r="AW474" s="14" t="s">
        <v>35</v>
      </c>
      <c r="AX474" s="14" t="s">
        <v>79</v>
      </c>
      <c r="AY474" s="232" t="s">
        <v>131</v>
      </c>
    </row>
    <row r="475" spans="1:65" s="14" customFormat="1" ht="11.25">
      <c r="B475" s="222"/>
      <c r="C475" s="223"/>
      <c r="D475" s="205" t="s">
        <v>145</v>
      </c>
      <c r="E475" s="224" t="s">
        <v>1</v>
      </c>
      <c r="F475" s="225" t="s">
        <v>499</v>
      </c>
      <c r="G475" s="223"/>
      <c r="H475" s="226">
        <v>3</v>
      </c>
      <c r="I475" s="227"/>
      <c r="J475" s="223"/>
      <c r="K475" s="223"/>
      <c r="L475" s="228"/>
      <c r="M475" s="229"/>
      <c r="N475" s="230"/>
      <c r="O475" s="230"/>
      <c r="P475" s="230"/>
      <c r="Q475" s="230"/>
      <c r="R475" s="230"/>
      <c r="S475" s="230"/>
      <c r="T475" s="231"/>
      <c r="AT475" s="232" t="s">
        <v>145</v>
      </c>
      <c r="AU475" s="232" t="s">
        <v>86</v>
      </c>
      <c r="AV475" s="14" t="s">
        <v>86</v>
      </c>
      <c r="AW475" s="14" t="s">
        <v>35</v>
      </c>
      <c r="AX475" s="14" t="s">
        <v>79</v>
      </c>
      <c r="AY475" s="232" t="s">
        <v>131</v>
      </c>
    </row>
    <row r="476" spans="1:65" s="14" customFormat="1" ht="11.25">
      <c r="B476" s="222"/>
      <c r="C476" s="223"/>
      <c r="D476" s="205" t="s">
        <v>145</v>
      </c>
      <c r="E476" s="224" t="s">
        <v>1</v>
      </c>
      <c r="F476" s="225" t="s">
        <v>500</v>
      </c>
      <c r="G476" s="223"/>
      <c r="H476" s="226">
        <v>1.8</v>
      </c>
      <c r="I476" s="227"/>
      <c r="J476" s="223"/>
      <c r="K476" s="223"/>
      <c r="L476" s="228"/>
      <c r="M476" s="229"/>
      <c r="N476" s="230"/>
      <c r="O476" s="230"/>
      <c r="P476" s="230"/>
      <c r="Q476" s="230"/>
      <c r="R476" s="230"/>
      <c r="S476" s="230"/>
      <c r="T476" s="231"/>
      <c r="AT476" s="232" t="s">
        <v>145</v>
      </c>
      <c r="AU476" s="232" t="s">
        <v>86</v>
      </c>
      <c r="AV476" s="14" t="s">
        <v>86</v>
      </c>
      <c r="AW476" s="14" t="s">
        <v>35</v>
      </c>
      <c r="AX476" s="14" t="s">
        <v>79</v>
      </c>
      <c r="AY476" s="232" t="s">
        <v>131</v>
      </c>
    </row>
    <row r="477" spans="1:65" s="14" customFormat="1" ht="11.25">
      <c r="B477" s="222"/>
      <c r="C477" s="223"/>
      <c r="D477" s="205" t="s">
        <v>145</v>
      </c>
      <c r="E477" s="224" t="s">
        <v>1</v>
      </c>
      <c r="F477" s="225" t="s">
        <v>501</v>
      </c>
      <c r="G477" s="223"/>
      <c r="H477" s="226">
        <v>2.7</v>
      </c>
      <c r="I477" s="227"/>
      <c r="J477" s="223"/>
      <c r="K477" s="223"/>
      <c r="L477" s="228"/>
      <c r="M477" s="229"/>
      <c r="N477" s="230"/>
      <c r="O477" s="230"/>
      <c r="P477" s="230"/>
      <c r="Q477" s="230"/>
      <c r="R477" s="230"/>
      <c r="S477" s="230"/>
      <c r="T477" s="231"/>
      <c r="AT477" s="232" t="s">
        <v>145</v>
      </c>
      <c r="AU477" s="232" t="s">
        <v>86</v>
      </c>
      <c r="AV477" s="14" t="s">
        <v>86</v>
      </c>
      <c r="AW477" s="14" t="s">
        <v>35</v>
      </c>
      <c r="AX477" s="14" t="s">
        <v>79</v>
      </c>
      <c r="AY477" s="232" t="s">
        <v>131</v>
      </c>
    </row>
    <row r="478" spans="1:65" s="14" customFormat="1" ht="11.25">
      <c r="B478" s="222"/>
      <c r="C478" s="223"/>
      <c r="D478" s="205" t="s">
        <v>145</v>
      </c>
      <c r="E478" s="224" t="s">
        <v>1</v>
      </c>
      <c r="F478" s="225" t="s">
        <v>502</v>
      </c>
      <c r="G478" s="223"/>
      <c r="H478" s="226">
        <v>2.4</v>
      </c>
      <c r="I478" s="227"/>
      <c r="J478" s="223"/>
      <c r="K478" s="223"/>
      <c r="L478" s="228"/>
      <c r="M478" s="229"/>
      <c r="N478" s="230"/>
      <c r="O478" s="230"/>
      <c r="P478" s="230"/>
      <c r="Q478" s="230"/>
      <c r="R478" s="230"/>
      <c r="S478" s="230"/>
      <c r="T478" s="231"/>
      <c r="AT478" s="232" t="s">
        <v>145</v>
      </c>
      <c r="AU478" s="232" t="s">
        <v>86</v>
      </c>
      <c r="AV478" s="14" t="s">
        <v>86</v>
      </c>
      <c r="AW478" s="14" t="s">
        <v>35</v>
      </c>
      <c r="AX478" s="14" t="s">
        <v>79</v>
      </c>
      <c r="AY478" s="232" t="s">
        <v>131</v>
      </c>
    </row>
    <row r="479" spans="1:65" s="14" customFormat="1" ht="11.25">
      <c r="B479" s="222"/>
      <c r="C479" s="223"/>
      <c r="D479" s="205" t="s">
        <v>145</v>
      </c>
      <c r="E479" s="224" t="s">
        <v>1</v>
      </c>
      <c r="F479" s="225" t="s">
        <v>503</v>
      </c>
      <c r="G479" s="223"/>
      <c r="H479" s="226">
        <v>12</v>
      </c>
      <c r="I479" s="227"/>
      <c r="J479" s="223"/>
      <c r="K479" s="223"/>
      <c r="L479" s="228"/>
      <c r="M479" s="229"/>
      <c r="N479" s="230"/>
      <c r="O479" s="230"/>
      <c r="P479" s="230"/>
      <c r="Q479" s="230"/>
      <c r="R479" s="230"/>
      <c r="S479" s="230"/>
      <c r="T479" s="231"/>
      <c r="AT479" s="232" t="s">
        <v>145</v>
      </c>
      <c r="AU479" s="232" t="s">
        <v>86</v>
      </c>
      <c r="AV479" s="14" t="s">
        <v>86</v>
      </c>
      <c r="AW479" s="14" t="s">
        <v>35</v>
      </c>
      <c r="AX479" s="14" t="s">
        <v>79</v>
      </c>
      <c r="AY479" s="232" t="s">
        <v>131</v>
      </c>
    </row>
    <row r="480" spans="1:65" s="14" customFormat="1" ht="11.25">
      <c r="B480" s="222"/>
      <c r="C480" s="223"/>
      <c r="D480" s="205" t="s">
        <v>145</v>
      </c>
      <c r="E480" s="224" t="s">
        <v>1</v>
      </c>
      <c r="F480" s="225" t="s">
        <v>504</v>
      </c>
      <c r="G480" s="223"/>
      <c r="H480" s="226">
        <v>1.2</v>
      </c>
      <c r="I480" s="227"/>
      <c r="J480" s="223"/>
      <c r="K480" s="223"/>
      <c r="L480" s="228"/>
      <c r="M480" s="229"/>
      <c r="N480" s="230"/>
      <c r="O480" s="230"/>
      <c r="P480" s="230"/>
      <c r="Q480" s="230"/>
      <c r="R480" s="230"/>
      <c r="S480" s="230"/>
      <c r="T480" s="231"/>
      <c r="AT480" s="232" t="s">
        <v>145</v>
      </c>
      <c r="AU480" s="232" t="s">
        <v>86</v>
      </c>
      <c r="AV480" s="14" t="s">
        <v>86</v>
      </c>
      <c r="AW480" s="14" t="s">
        <v>35</v>
      </c>
      <c r="AX480" s="14" t="s">
        <v>79</v>
      </c>
      <c r="AY480" s="232" t="s">
        <v>131</v>
      </c>
    </row>
    <row r="481" spans="1:65" s="16" customFormat="1" ht="11.25">
      <c r="B481" s="244"/>
      <c r="C481" s="245"/>
      <c r="D481" s="205" t="s">
        <v>145</v>
      </c>
      <c r="E481" s="246" t="s">
        <v>1</v>
      </c>
      <c r="F481" s="247" t="s">
        <v>165</v>
      </c>
      <c r="G481" s="245"/>
      <c r="H481" s="248">
        <v>47.2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AT481" s="254" t="s">
        <v>145</v>
      </c>
      <c r="AU481" s="254" t="s">
        <v>86</v>
      </c>
      <c r="AV481" s="16" t="s">
        <v>139</v>
      </c>
      <c r="AW481" s="16" t="s">
        <v>35</v>
      </c>
      <c r="AX481" s="16" t="s">
        <v>21</v>
      </c>
      <c r="AY481" s="254" t="s">
        <v>131</v>
      </c>
    </row>
    <row r="482" spans="1:65" s="2" customFormat="1" ht="16.5" customHeight="1">
      <c r="A482" s="35"/>
      <c r="B482" s="36"/>
      <c r="C482" s="257" t="s">
        <v>505</v>
      </c>
      <c r="D482" s="257" t="s">
        <v>491</v>
      </c>
      <c r="E482" s="258" t="s">
        <v>506</v>
      </c>
      <c r="F482" s="259" t="s">
        <v>507</v>
      </c>
      <c r="G482" s="260" t="s">
        <v>508</v>
      </c>
      <c r="H482" s="261">
        <v>35</v>
      </c>
      <c r="I482" s="262"/>
      <c r="J482" s="263">
        <f>ROUND(I482*H482,2)</f>
        <v>0</v>
      </c>
      <c r="K482" s="259" t="s">
        <v>138</v>
      </c>
      <c r="L482" s="264"/>
      <c r="M482" s="265" t="s">
        <v>1</v>
      </c>
      <c r="N482" s="266" t="s">
        <v>44</v>
      </c>
      <c r="O482" s="72"/>
      <c r="P482" s="201">
        <f>O482*H482</f>
        <v>0</v>
      </c>
      <c r="Q482" s="201">
        <v>2.0000000000000001E-4</v>
      </c>
      <c r="R482" s="201">
        <f>Q482*H482</f>
        <v>7.0000000000000001E-3</v>
      </c>
      <c r="S482" s="201">
        <v>0</v>
      </c>
      <c r="T482" s="202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3" t="s">
        <v>410</v>
      </c>
      <c r="AT482" s="203" t="s">
        <v>491</v>
      </c>
      <c r="AU482" s="203" t="s">
        <v>86</v>
      </c>
      <c r="AY482" s="18" t="s">
        <v>131</v>
      </c>
      <c r="BE482" s="204">
        <f>IF(N482="základní",J482,0)</f>
        <v>0</v>
      </c>
      <c r="BF482" s="204">
        <f>IF(N482="snížená",J482,0)</f>
        <v>0</v>
      </c>
      <c r="BG482" s="204">
        <f>IF(N482="zákl. přenesená",J482,0)</f>
        <v>0</v>
      </c>
      <c r="BH482" s="204">
        <f>IF(N482="sníž. přenesená",J482,0)</f>
        <v>0</v>
      </c>
      <c r="BI482" s="204">
        <f>IF(N482="nulová",J482,0)</f>
        <v>0</v>
      </c>
      <c r="BJ482" s="18" t="s">
        <v>21</v>
      </c>
      <c r="BK482" s="204">
        <f>ROUND(I482*H482,2)</f>
        <v>0</v>
      </c>
      <c r="BL482" s="18" t="s">
        <v>294</v>
      </c>
      <c r="BM482" s="203" t="s">
        <v>509</v>
      </c>
    </row>
    <row r="483" spans="1:65" s="2" customFormat="1" ht="11.25">
      <c r="A483" s="35"/>
      <c r="B483" s="36"/>
      <c r="C483" s="37"/>
      <c r="D483" s="205" t="s">
        <v>141</v>
      </c>
      <c r="E483" s="37"/>
      <c r="F483" s="206" t="s">
        <v>507</v>
      </c>
      <c r="G483" s="37"/>
      <c r="H483" s="37"/>
      <c r="I483" s="207"/>
      <c r="J483" s="37"/>
      <c r="K483" s="37"/>
      <c r="L483" s="40"/>
      <c r="M483" s="208"/>
      <c r="N483" s="209"/>
      <c r="O483" s="72"/>
      <c r="P483" s="72"/>
      <c r="Q483" s="72"/>
      <c r="R483" s="72"/>
      <c r="S483" s="72"/>
      <c r="T483" s="73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141</v>
      </c>
      <c r="AU483" s="18" t="s">
        <v>86</v>
      </c>
    </row>
    <row r="484" spans="1:65" s="13" customFormat="1" ht="11.25">
      <c r="B484" s="212"/>
      <c r="C484" s="213"/>
      <c r="D484" s="205" t="s">
        <v>145</v>
      </c>
      <c r="E484" s="214" t="s">
        <v>1</v>
      </c>
      <c r="F484" s="215" t="s">
        <v>242</v>
      </c>
      <c r="G484" s="213"/>
      <c r="H484" s="214" t="s">
        <v>1</v>
      </c>
      <c r="I484" s="216"/>
      <c r="J484" s="213"/>
      <c r="K484" s="213"/>
      <c r="L484" s="217"/>
      <c r="M484" s="218"/>
      <c r="N484" s="219"/>
      <c r="O484" s="219"/>
      <c r="P484" s="219"/>
      <c r="Q484" s="219"/>
      <c r="R484" s="219"/>
      <c r="S484" s="219"/>
      <c r="T484" s="220"/>
      <c r="AT484" s="221" t="s">
        <v>145</v>
      </c>
      <c r="AU484" s="221" t="s">
        <v>86</v>
      </c>
      <c r="AV484" s="13" t="s">
        <v>21</v>
      </c>
      <c r="AW484" s="13" t="s">
        <v>35</v>
      </c>
      <c r="AX484" s="13" t="s">
        <v>79</v>
      </c>
      <c r="AY484" s="221" t="s">
        <v>131</v>
      </c>
    </row>
    <row r="485" spans="1:65" s="14" customFormat="1" ht="11.25">
      <c r="B485" s="222"/>
      <c r="C485" s="223"/>
      <c r="D485" s="205" t="s">
        <v>145</v>
      </c>
      <c r="E485" s="224" t="s">
        <v>1</v>
      </c>
      <c r="F485" s="225" t="s">
        <v>459</v>
      </c>
      <c r="G485" s="223"/>
      <c r="H485" s="226">
        <v>1</v>
      </c>
      <c r="I485" s="227"/>
      <c r="J485" s="223"/>
      <c r="K485" s="223"/>
      <c r="L485" s="228"/>
      <c r="M485" s="229"/>
      <c r="N485" s="230"/>
      <c r="O485" s="230"/>
      <c r="P485" s="230"/>
      <c r="Q485" s="230"/>
      <c r="R485" s="230"/>
      <c r="S485" s="230"/>
      <c r="T485" s="231"/>
      <c r="AT485" s="232" t="s">
        <v>145</v>
      </c>
      <c r="AU485" s="232" t="s">
        <v>86</v>
      </c>
      <c r="AV485" s="14" t="s">
        <v>86</v>
      </c>
      <c r="AW485" s="14" t="s">
        <v>35</v>
      </c>
      <c r="AX485" s="14" t="s">
        <v>79</v>
      </c>
      <c r="AY485" s="232" t="s">
        <v>131</v>
      </c>
    </row>
    <row r="486" spans="1:65" s="14" customFormat="1" ht="11.25">
      <c r="B486" s="222"/>
      <c r="C486" s="223"/>
      <c r="D486" s="205" t="s">
        <v>145</v>
      </c>
      <c r="E486" s="224" t="s">
        <v>1</v>
      </c>
      <c r="F486" s="225" t="s">
        <v>460</v>
      </c>
      <c r="G486" s="223"/>
      <c r="H486" s="226">
        <v>6</v>
      </c>
      <c r="I486" s="227"/>
      <c r="J486" s="223"/>
      <c r="K486" s="223"/>
      <c r="L486" s="228"/>
      <c r="M486" s="229"/>
      <c r="N486" s="230"/>
      <c r="O486" s="230"/>
      <c r="P486" s="230"/>
      <c r="Q486" s="230"/>
      <c r="R486" s="230"/>
      <c r="S486" s="230"/>
      <c r="T486" s="231"/>
      <c r="AT486" s="232" t="s">
        <v>145</v>
      </c>
      <c r="AU486" s="232" t="s">
        <v>86</v>
      </c>
      <c r="AV486" s="14" t="s">
        <v>86</v>
      </c>
      <c r="AW486" s="14" t="s">
        <v>35</v>
      </c>
      <c r="AX486" s="14" t="s">
        <v>79</v>
      </c>
      <c r="AY486" s="232" t="s">
        <v>131</v>
      </c>
    </row>
    <row r="487" spans="1:65" s="14" customFormat="1" ht="11.25">
      <c r="B487" s="222"/>
      <c r="C487" s="223"/>
      <c r="D487" s="205" t="s">
        <v>145</v>
      </c>
      <c r="E487" s="224" t="s">
        <v>1</v>
      </c>
      <c r="F487" s="225" t="s">
        <v>461</v>
      </c>
      <c r="G487" s="223"/>
      <c r="H487" s="226">
        <v>8</v>
      </c>
      <c r="I487" s="227"/>
      <c r="J487" s="223"/>
      <c r="K487" s="223"/>
      <c r="L487" s="228"/>
      <c r="M487" s="229"/>
      <c r="N487" s="230"/>
      <c r="O487" s="230"/>
      <c r="P487" s="230"/>
      <c r="Q487" s="230"/>
      <c r="R487" s="230"/>
      <c r="S487" s="230"/>
      <c r="T487" s="231"/>
      <c r="AT487" s="232" t="s">
        <v>145</v>
      </c>
      <c r="AU487" s="232" t="s">
        <v>86</v>
      </c>
      <c r="AV487" s="14" t="s">
        <v>86</v>
      </c>
      <c r="AW487" s="14" t="s">
        <v>35</v>
      </c>
      <c r="AX487" s="14" t="s">
        <v>79</v>
      </c>
      <c r="AY487" s="232" t="s">
        <v>131</v>
      </c>
    </row>
    <row r="488" spans="1:65" s="14" customFormat="1" ht="11.25">
      <c r="B488" s="222"/>
      <c r="C488" s="223"/>
      <c r="D488" s="205" t="s">
        <v>145</v>
      </c>
      <c r="E488" s="224" t="s">
        <v>1</v>
      </c>
      <c r="F488" s="225" t="s">
        <v>479</v>
      </c>
      <c r="G488" s="223"/>
      <c r="H488" s="226">
        <v>2</v>
      </c>
      <c r="I488" s="227"/>
      <c r="J488" s="223"/>
      <c r="K488" s="223"/>
      <c r="L488" s="228"/>
      <c r="M488" s="229"/>
      <c r="N488" s="230"/>
      <c r="O488" s="230"/>
      <c r="P488" s="230"/>
      <c r="Q488" s="230"/>
      <c r="R488" s="230"/>
      <c r="S488" s="230"/>
      <c r="T488" s="231"/>
      <c r="AT488" s="232" t="s">
        <v>145</v>
      </c>
      <c r="AU488" s="232" t="s">
        <v>86</v>
      </c>
      <c r="AV488" s="14" t="s">
        <v>86</v>
      </c>
      <c r="AW488" s="14" t="s">
        <v>35</v>
      </c>
      <c r="AX488" s="14" t="s">
        <v>79</v>
      </c>
      <c r="AY488" s="232" t="s">
        <v>131</v>
      </c>
    </row>
    <row r="489" spans="1:65" s="14" customFormat="1" ht="11.25">
      <c r="B489" s="222"/>
      <c r="C489" s="223"/>
      <c r="D489" s="205" t="s">
        <v>145</v>
      </c>
      <c r="E489" s="224" t="s">
        <v>1</v>
      </c>
      <c r="F489" s="225" t="s">
        <v>480</v>
      </c>
      <c r="G489" s="223"/>
      <c r="H489" s="226">
        <v>2</v>
      </c>
      <c r="I489" s="227"/>
      <c r="J489" s="223"/>
      <c r="K489" s="223"/>
      <c r="L489" s="228"/>
      <c r="M489" s="229"/>
      <c r="N489" s="230"/>
      <c r="O489" s="230"/>
      <c r="P489" s="230"/>
      <c r="Q489" s="230"/>
      <c r="R489" s="230"/>
      <c r="S489" s="230"/>
      <c r="T489" s="231"/>
      <c r="AT489" s="232" t="s">
        <v>145</v>
      </c>
      <c r="AU489" s="232" t="s">
        <v>86</v>
      </c>
      <c r="AV489" s="14" t="s">
        <v>86</v>
      </c>
      <c r="AW489" s="14" t="s">
        <v>35</v>
      </c>
      <c r="AX489" s="14" t="s">
        <v>79</v>
      </c>
      <c r="AY489" s="232" t="s">
        <v>131</v>
      </c>
    </row>
    <row r="490" spans="1:65" s="14" customFormat="1" ht="11.25">
      <c r="B490" s="222"/>
      <c r="C490" s="223"/>
      <c r="D490" s="205" t="s">
        <v>145</v>
      </c>
      <c r="E490" s="224" t="s">
        <v>1</v>
      </c>
      <c r="F490" s="225" t="s">
        <v>510</v>
      </c>
      <c r="G490" s="223"/>
      <c r="H490" s="226">
        <v>2</v>
      </c>
      <c r="I490" s="227"/>
      <c r="J490" s="223"/>
      <c r="K490" s="223"/>
      <c r="L490" s="228"/>
      <c r="M490" s="229"/>
      <c r="N490" s="230"/>
      <c r="O490" s="230"/>
      <c r="P490" s="230"/>
      <c r="Q490" s="230"/>
      <c r="R490" s="230"/>
      <c r="S490" s="230"/>
      <c r="T490" s="231"/>
      <c r="AT490" s="232" t="s">
        <v>145</v>
      </c>
      <c r="AU490" s="232" t="s">
        <v>86</v>
      </c>
      <c r="AV490" s="14" t="s">
        <v>86</v>
      </c>
      <c r="AW490" s="14" t="s">
        <v>35</v>
      </c>
      <c r="AX490" s="14" t="s">
        <v>79</v>
      </c>
      <c r="AY490" s="232" t="s">
        <v>131</v>
      </c>
    </row>
    <row r="491" spans="1:65" s="14" customFormat="1" ht="11.25">
      <c r="B491" s="222"/>
      <c r="C491" s="223"/>
      <c r="D491" s="205" t="s">
        <v>145</v>
      </c>
      <c r="E491" s="224" t="s">
        <v>1</v>
      </c>
      <c r="F491" s="225" t="s">
        <v>482</v>
      </c>
      <c r="G491" s="223"/>
      <c r="H491" s="226">
        <v>3</v>
      </c>
      <c r="I491" s="227"/>
      <c r="J491" s="223"/>
      <c r="K491" s="223"/>
      <c r="L491" s="228"/>
      <c r="M491" s="229"/>
      <c r="N491" s="230"/>
      <c r="O491" s="230"/>
      <c r="P491" s="230"/>
      <c r="Q491" s="230"/>
      <c r="R491" s="230"/>
      <c r="S491" s="230"/>
      <c r="T491" s="231"/>
      <c r="AT491" s="232" t="s">
        <v>145</v>
      </c>
      <c r="AU491" s="232" t="s">
        <v>86</v>
      </c>
      <c r="AV491" s="14" t="s">
        <v>86</v>
      </c>
      <c r="AW491" s="14" t="s">
        <v>35</v>
      </c>
      <c r="AX491" s="14" t="s">
        <v>79</v>
      </c>
      <c r="AY491" s="232" t="s">
        <v>131</v>
      </c>
    </row>
    <row r="492" spans="1:65" s="14" customFormat="1" ht="11.25">
      <c r="B492" s="222"/>
      <c r="C492" s="223"/>
      <c r="D492" s="205" t="s">
        <v>145</v>
      </c>
      <c r="E492" s="224" t="s">
        <v>1</v>
      </c>
      <c r="F492" s="225" t="s">
        <v>483</v>
      </c>
      <c r="G492" s="223"/>
      <c r="H492" s="226">
        <v>10</v>
      </c>
      <c r="I492" s="227"/>
      <c r="J492" s="223"/>
      <c r="K492" s="223"/>
      <c r="L492" s="228"/>
      <c r="M492" s="229"/>
      <c r="N492" s="230"/>
      <c r="O492" s="230"/>
      <c r="P492" s="230"/>
      <c r="Q492" s="230"/>
      <c r="R492" s="230"/>
      <c r="S492" s="230"/>
      <c r="T492" s="231"/>
      <c r="AT492" s="232" t="s">
        <v>145</v>
      </c>
      <c r="AU492" s="232" t="s">
        <v>86</v>
      </c>
      <c r="AV492" s="14" t="s">
        <v>86</v>
      </c>
      <c r="AW492" s="14" t="s">
        <v>35</v>
      </c>
      <c r="AX492" s="14" t="s">
        <v>79</v>
      </c>
      <c r="AY492" s="232" t="s">
        <v>131</v>
      </c>
    </row>
    <row r="493" spans="1:65" s="14" customFormat="1" ht="11.25">
      <c r="B493" s="222"/>
      <c r="C493" s="223"/>
      <c r="D493" s="205" t="s">
        <v>145</v>
      </c>
      <c r="E493" s="224" t="s">
        <v>1</v>
      </c>
      <c r="F493" s="225" t="s">
        <v>464</v>
      </c>
      <c r="G493" s="223"/>
      <c r="H493" s="226">
        <v>1</v>
      </c>
      <c r="I493" s="227"/>
      <c r="J493" s="223"/>
      <c r="K493" s="223"/>
      <c r="L493" s="228"/>
      <c r="M493" s="229"/>
      <c r="N493" s="230"/>
      <c r="O493" s="230"/>
      <c r="P493" s="230"/>
      <c r="Q493" s="230"/>
      <c r="R493" s="230"/>
      <c r="S493" s="230"/>
      <c r="T493" s="231"/>
      <c r="AT493" s="232" t="s">
        <v>145</v>
      </c>
      <c r="AU493" s="232" t="s">
        <v>86</v>
      </c>
      <c r="AV493" s="14" t="s">
        <v>86</v>
      </c>
      <c r="AW493" s="14" t="s">
        <v>35</v>
      </c>
      <c r="AX493" s="14" t="s">
        <v>79</v>
      </c>
      <c r="AY493" s="232" t="s">
        <v>131</v>
      </c>
    </row>
    <row r="494" spans="1:65" s="16" customFormat="1" ht="11.25">
      <c r="B494" s="244"/>
      <c r="C494" s="245"/>
      <c r="D494" s="205" t="s">
        <v>145</v>
      </c>
      <c r="E494" s="246" t="s">
        <v>1</v>
      </c>
      <c r="F494" s="247" t="s">
        <v>165</v>
      </c>
      <c r="G494" s="245"/>
      <c r="H494" s="248">
        <v>35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AT494" s="254" t="s">
        <v>145</v>
      </c>
      <c r="AU494" s="254" t="s">
        <v>86</v>
      </c>
      <c r="AV494" s="16" t="s">
        <v>139</v>
      </c>
      <c r="AW494" s="16" t="s">
        <v>35</v>
      </c>
      <c r="AX494" s="16" t="s">
        <v>21</v>
      </c>
      <c r="AY494" s="254" t="s">
        <v>131</v>
      </c>
    </row>
    <row r="495" spans="1:65" s="2" customFormat="1" ht="24.2" customHeight="1">
      <c r="A495" s="35"/>
      <c r="B495" s="36"/>
      <c r="C495" s="192" t="s">
        <v>511</v>
      </c>
      <c r="D495" s="192" t="s">
        <v>134</v>
      </c>
      <c r="E495" s="193" t="s">
        <v>512</v>
      </c>
      <c r="F495" s="194" t="s">
        <v>513</v>
      </c>
      <c r="G495" s="195" t="s">
        <v>393</v>
      </c>
      <c r="H495" s="196">
        <v>5</v>
      </c>
      <c r="I495" s="197"/>
      <c r="J495" s="198">
        <f>ROUND(I495*H495,2)</f>
        <v>0</v>
      </c>
      <c r="K495" s="194" t="s">
        <v>138</v>
      </c>
      <c r="L495" s="40"/>
      <c r="M495" s="199" t="s">
        <v>1</v>
      </c>
      <c r="N495" s="200" t="s">
        <v>44</v>
      </c>
      <c r="O495" s="72"/>
      <c r="P495" s="201">
        <f>O495*H495</f>
        <v>0</v>
      </c>
      <c r="Q495" s="201">
        <v>0</v>
      </c>
      <c r="R495" s="201">
        <f>Q495*H495</f>
        <v>0</v>
      </c>
      <c r="S495" s="201">
        <v>0</v>
      </c>
      <c r="T495" s="202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3" t="s">
        <v>294</v>
      </c>
      <c r="AT495" s="203" t="s">
        <v>134</v>
      </c>
      <c r="AU495" s="203" t="s">
        <v>86</v>
      </c>
      <c r="AY495" s="18" t="s">
        <v>131</v>
      </c>
      <c r="BE495" s="204">
        <f>IF(N495="základní",J495,0)</f>
        <v>0</v>
      </c>
      <c r="BF495" s="204">
        <f>IF(N495="snížená",J495,0)</f>
        <v>0</v>
      </c>
      <c r="BG495" s="204">
        <f>IF(N495="zákl. přenesená",J495,0)</f>
        <v>0</v>
      </c>
      <c r="BH495" s="204">
        <f>IF(N495="sníž. přenesená",J495,0)</f>
        <v>0</v>
      </c>
      <c r="BI495" s="204">
        <f>IF(N495="nulová",J495,0)</f>
        <v>0</v>
      </c>
      <c r="BJ495" s="18" t="s">
        <v>21</v>
      </c>
      <c r="BK495" s="204">
        <f>ROUND(I495*H495,2)</f>
        <v>0</v>
      </c>
      <c r="BL495" s="18" t="s">
        <v>294</v>
      </c>
      <c r="BM495" s="203" t="s">
        <v>514</v>
      </c>
    </row>
    <row r="496" spans="1:65" s="2" customFormat="1" ht="29.25">
      <c r="A496" s="35"/>
      <c r="B496" s="36"/>
      <c r="C496" s="37"/>
      <c r="D496" s="205" t="s">
        <v>141</v>
      </c>
      <c r="E496" s="37"/>
      <c r="F496" s="206" t="s">
        <v>515</v>
      </c>
      <c r="G496" s="37"/>
      <c r="H496" s="37"/>
      <c r="I496" s="207"/>
      <c r="J496" s="37"/>
      <c r="K496" s="37"/>
      <c r="L496" s="40"/>
      <c r="M496" s="208"/>
      <c r="N496" s="209"/>
      <c r="O496" s="72"/>
      <c r="P496" s="72"/>
      <c r="Q496" s="72"/>
      <c r="R496" s="72"/>
      <c r="S496" s="72"/>
      <c r="T496" s="73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141</v>
      </c>
      <c r="AU496" s="18" t="s">
        <v>86</v>
      </c>
    </row>
    <row r="497" spans="1:65" s="2" customFormat="1" ht="11.25">
      <c r="A497" s="35"/>
      <c r="B497" s="36"/>
      <c r="C497" s="37"/>
      <c r="D497" s="210" t="s">
        <v>143</v>
      </c>
      <c r="E497" s="37"/>
      <c r="F497" s="211" t="s">
        <v>516</v>
      </c>
      <c r="G497" s="37"/>
      <c r="H497" s="37"/>
      <c r="I497" s="207"/>
      <c r="J497" s="37"/>
      <c r="K497" s="37"/>
      <c r="L497" s="40"/>
      <c r="M497" s="208"/>
      <c r="N497" s="209"/>
      <c r="O497" s="72"/>
      <c r="P497" s="72"/>
      <c r="Q497" s="72"/>
      <c r="R497" s="72"/>
      <c r="S497" s="72"/>
      <c r="T497" s="73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T497" s="18" t="s">
        <v>143</v>
      </c>
      <c r="AU497" s="18" t="s">
        <v>86</v>
      </c>
    </row>
    <row r="498" spans="1:65" s="2" customFormat="1" ht="78">
      <c r="A498" s="35"/>
      <c r="B498" s="36"/>
      <c r="C498" s="37"/>
      <c r="D498" s="205" t="s">
        <v>306</v>
      </c>
      <c r="E498" s="37"/>
      <c r="F498" s="255" t="s">
        <v>478</v>
      </c>
      <c r="G498" s="37"/>
      <c r="H498" s="37"/>
      <c r="I498" s="207"/>
      <c r="J498" s="37"/>
      <c r="K498" s="37"/>
      <c r="L498" s="40"/>
      <c r="M498" s="208"/>
      <c r="N498" s="209"/>
      <c r="O498" s="72"/>
      <c r="P498" s="72"/>
      <c r="Q498" s="72"/>
      <c r="R498" s="72"/>
      <c r="S498" s="72"/>
      <c r="T498" s="73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306</v>
      </c>
      <c r="AU498" s="18" t="s">
        <v>86</v>
      </c>
    </row>
    <row r="499" spans="1:65" s="13" customFormat="1" ht="11.25">
      <c r="B499" s="212"/>
      <c r="C499" s="213"/>
      <c r="D499" s="205" t="s">
        <v>145</v>
      </c>
      <c r="E499" s="214" t="s">
        <v>1</v>
      </c>
      <c r="F499" s="215" t="s">
        <v>242</v>
      </c>
      <c r="G499" s="213"/>
      <c r="H499" s="214" t="s">
        <v>1</v>
      </c>
      <c r="I499" s="216"/>
      <c r="J499" s="213"/>
      <c r="K499" s="213"/>
      <c r="L499" s="217"/>
      <c r="M499" s="218"/>
      <c r="N499" s="219"/>
      <c r="O499" s="219"/>
      <c r="P499" s="219"/>
      <c r="Q499" s="219"/>
      <c r="R499" s="219"/>
      <c r="S499" s="219"/>
      <c r="T499" s="220"/>
      <c r="AT499" s="221" t="s">
        <v>145</v>
      </c>
      <c r="AU499" s="221" t="s">
        <v>86</v>
      </c>
      <c r="AV499" s="13" t="s">
        <v>21</v>
      </c>
      <c r="AW499" s="13" t="s">
        <v>35</v>
      </c>
      <c r="AX499" s="13" t="s">
        <v>79</v>
      </c>
      <c r="AY499" s="221" t="s">
        <v>131</v>
      </c>
    </row>
    <row r="500" spans="1:65" s="14" customFormat="1" ht="11.25">
      <c r="B500" s="222"/>
      <c r="C500" s="223"/>
      <c r="D500" s="205" t="s">
        <v>145</v>
      </c>
      <c r="E500" s="224" t="s">
        <v>1</v>
      </c>
      <c r="F500" s="225" t="s">
        <v>517</v>
      </c>
      <c r="G500" s="223"/>
      <c r="H500" s="226">
        <v>1</v>
      </c>
      <c r="I500" s="227"/>
      <c r="J500" s="223"/>
      <c r="K500" s="223"/>
      <c r="L500" s="228"/>
      <c r="M500" s="229"/>
      <c r="N500" s="230"/>
      <c r="O500" s="230"/>
      <c r="P500" s="230"/>
      <c r="Q500" s="230"/>
      <c r="R500" s="230"/>
      <c r="S500" s="230"/>
      <c r="T500" s="231"/>
      <c r="AT500" s="232" t="s">
        <v>145</v>
      </c>
      <c r="AU500" s="232" t="s">
        <v>86</v>
      </c>
      <c r="AV500" s="14" t="s">
        <v>86</v>
      </c>
      <c r="AW500" s="14" t="s">
        <v>35</v>
      </c>
      <c r="AX500" s="14" t="s">
        <v>79</v>
      </c>
      <c r="AY500" s="232" t="s">
        <v>131</v>
      </c>
    </row>
    <row r="501" spans="1:65" s="14" customFormat="1" ht="11.25">
      <c r="B501" s="222"/>
      <c r="C501" s="223"/>
      <c r="D501" s="205" t="s">
        <v>145</v>
      </c>
      <c r="E501" s="224" t="s">
        <v>1</v>
      </c>
      <c r="F501" s="225" t="s">
        <v>518</v>
      </c>
      <c r="G501" s="223"/>
      <c r="H501" s="226">
        <v>1</v>
      </c>
      <c r="I501" s="227"/>
      <c r="J501" s="223"/>
      <c r="K501" s="223"/>
      <c r="L501" s="228"/>
      <c r="M501" s="229"/>
      <c r="N501" s="230"/>
      <c r="O501" s="230"/>
      <c r="P501" s="230"/>
      <c r="Q501" s="230"/>
      <c r="R501" s="230"/>
      <c r="S501" s="230"/>
      <c r="T501" s="231"/>
      <c r="AT501" s="232" t="s">
        <v>145</v>
      </c>
      <c r="AU501" s="232" t="s">
        <v>86</v>
      </c>
      <c r="AV501" s="14" t="s">
        <v>86</v>
      </c>
      <c r="AW501" s="14" t="s">
        <v>35</v>
      </c>
      <c r="AX501" s="14" t="s">
        <v>79</v>
      </c>
      <c r="AY501" s="232" t="s">
        <v>131</v>
      </c>
    </row>
    <row r="502" spans="1:65" s="14" customFormat="1" ht="11.25">
      <c r="B502" s="222"/>
      <c r="C502" s="223"/>
      <c r="D502" s="205" t="s">
        <v>145</v>
      </c>
      <c r="E502" s="224" t="s">
        <v>1</v>
      </c>
      <c r="F502" s="225" t="s">
        <v>519</v>
      </c>
      <c r="G502" s="223"/>
      <c r="H502" s="226">
        <v>3</v>
      </c>
      <c r="I502" s="227"/>
      <c r="J502" s="223"/>
      <c r="K502" s="223"/>
      <c r="L502" s="228"/>
      <c r="M502" s="229"/>
      <c r="N502" s="230"/>
      <c r="O502" s="230"/>
      <c r="P502" s="230"/>
      <c r="Q502" s="230"/>
      <c r="R502" s="230"/>
      <c r="S502" s="230"/>
      <c r="T502" s="231"/>
      <c r="AT502" s="232" t="s">
        <v>145</v>
      </c>
      <c r="AU502" s="232" t="s">
        <v>86</v>
      </c>
      <c r="AV502" s="14" t="s">
        <v>86</v>
      </c>
      <c r="AW502" s="14" t="s">
        <v>35</v>
      </c>
      <c r="AX502" s="14" t="s">
        <v>79</v>
      </c>
      <c r="AY502" s="232" t="s">
        <v>131</v>
      </c>
    </row>
    <row r="503" spans="1:65" s="16" customFormat="1" ht="11.25">
      <c r="B503" s="244"/>
      <c r="C503" s="245"/>
      <c r="D503" s="205" t="s">
        <v>145</v>
      </c>
      <c r="E503" s="246" t="s">
        <v>1</v>
      </c>
      <c r="F503" s="247" t="s">
        <v>165</v>
      </c>
      <c r="G503" s="245"/>
      <c r="H503" s="248">
        <v>5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AT503" s="254" t="s">
        <v>145</v>
      </c>
      <c r="AU503" s="254" t="s">
        <v>86</v>
      </c>
      <c r="AV503" s="16" t="s">
        <v>139</v>
      </c>
      <c r="AW503" s="16" t="s">
        <v>35</v>
      </c>
      <c r="AX503" s="16" t="s">
        <v>21</v>
      </c>
      <c r="AY503" s="254" t="s">
        <v>131</v>
      </c>
    </row>
    <row r="504" spans="1:65" s="2" customFormat="1" ht="16.5" customHeight="1">
      <c r="A504" s="35"/>
      <c r="B504" s="36"/>
      <c r="C504" s="257" t="s">
        <v>520</v>
      </c>
      <c r="D504" s="257" t="s">
        <v>491</v>
      </c>
      <c r="E504" s="258" t="s">
        <v>521</v>
      </c>
      <c r="F504" s="259" t="s">
        <v>522</v>
      </c>
      <c r="G504" s="260" t="s">
        <v>182</v>
      </c>
      <c r="H504" s="261">
        <v>4.5</v>
      </c>
      <c r="I504" s="262"/>
      <c r="J504" s="263">
        <f>ROUND(I504*H504,2)</f>
        <v>0</v>
      </c>
      <c r="K504" s="259" t="s">
        <v>138</v>
      </c>
      <c r="L504" s="264"/>
      <c r="M504" s="265" t="s">
        <v>1</v>
      </c>
      <c r="N504" s="266" t="s">
        <v>44</v>
      </c>
      <c r="O504" s="72"/>
      <c r="P504" s="201">
        <f>O504*H504</f>
        <v>0</v>
      </c>
      <c r="Q504" s="201">
        <v>3.0000000000000001E-3</v>
      </c>
      <c r="R504" s="201">
        <f>Q504*H504</f>
        <v>1.35E-2</v>
      </c>
      <c r="S504" s="201">
        <v>0</v>
      </c>
      <c r="T504" s="202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03" t="s">
        <v>410</v>
      </c>
      <c r="AT504" s="203" t="s">
        <v>491</v>
      </c>
      <c r="AU504" s="203" t="s">
        <v>86</v>
      </c>
      <c r="AY504" s="18" t="s">
        <v>131</v>
      </c>
      <c r="BE504" s="204">
        <f>IF(N504="základní",J504,0)</f>
        <v>0</v>
      </c>
      <c r="BF504" s="204">
        <f>IF(N504="snížená",J504,0)</f>
        <v>0</v>
      </c>
      <c r="BG504" s="204">
        <f>IF(N504="zákl. přenesená",J504,0)</f>
        <v>0</v>
      </c>
      <c r="BH504" s="204">
        <f>IF(N504="sníž. přenesená",J504,0)</f>
        <v>0</v>
      </c>
      <c r="BI504" s="204">
        <f>IF(N504="nulová",J504,0)</f>
        <v>0</v>
      </c>
      <c r="BJ504" s="18" t="s">
        <v>21</v>
      </c>
      <c r="BK504" s="204">
        <f>ROUND(I504*H504,2)</f>
        <v>0</v>
      </c>
      <c r="BL504" s="18" t="s">
        <v>294</v>
      </c>
      <c r="BM504" s="203" t="s">
        <v>523</v>
      </c>
    </row>
    <row r="505" spans="1:65" s="2" customFormat="1" ht="11.25">
      <c r="A505" s="35"/>
      <c r="B505" s="36"/>
      <c r="C505" s="37"/>
      <c r="D505" s="205" t="s">
        <v>141</v>
      </c>
      <c r="E505" s="37"/>
      <c r="F505" s="206" t="s">
        <v>522</v>
      </c>
      <c r="G505" s="37"/>
      <c r="H505" s="37"/>
      <c r="I505" s="207"/>
      <c r="J505" s="37"/>
      <c r="K505" s="37"/>
      <c r="L505" s="40"/>
      <c r="M505" s="208"/>
      <c r="N505" s="209"/>
      <c r="O505" s="72"/>
      <c r="P505" s="72"/>
      <c r="Q505" s="72"/>
      <c r="R505" s="72"/>
      <c r="S505" s="72"/>
      <c r="T505" s="73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8" t="s">
        <v>141</v>
      </c>
      <c r="AU505" s="18" t="s">
        <v>86</v>
      </c>
    </row>
    <row r="506" spans="1:65" s="13" customFormat="1" ht="11.25">
      <c r="B506" s="212"/>
      <c r="C506" s="213"/>
      <c r="D506" s="205" t="s">
        <v>145</v>
      </c>
      <c r="E506" s="214" t="s">
        <v>1</v>
      </c>
      <c r="F506" s="215" t="s">
        <v>495</v>
      </c>
      <c r="G506" s="213"/>
      <c r="H506" s="214" t="s">
        <v>1</v>
      </c>
      <c r="I506" s="216"/>
      <c r="J506" s="213"/>
      <c r="K506" s="213"/>
      <c r="L506" s="217"/>
      <c r="M506" s="218"/>
      <c r="N506" s="219"/>
      <c r="O506" s="219"/>
      <c r="P506" s="219"/>
      <c r="Q506" s="219"/>
      <c r="R506" s="219"/>
      <c r="S506" s="219"/>
      <c r="T506" s="220"/>
      <c r="AT506" s="221" t="s">
        <v>145</v>
      </c>
      <c r="AU506" s="221" t="s">
        <v>86</v>
      </c>
      <c r="AV506" s="13" t="s">
        <v>21</v>
      </c>
      <c r="AW506" s="13" t="s">
        <v>35</v>
      </c>
      <c r="AX506" s="13" t="s">
        <v>79</v>
      </c>
      <c r="AY506" s="221" t="s">
        <v>131</v>
      </c>
    </row>
    <row r="507" spans="1:65" s="13" customFormat="1" ht="11.25">
      <c r="B507" s="212"/>
      <c r="C507" s="213"/>
      <c r="D507" s="205" t="s">
        <v>145</v>
      </c>
      <c r="E507" s="214" t="s">
        <v>1</v>
      </c>
      <c r="F507" s="215" t="s">
        <v>242</v>
      </c>
      <c r="G507" s="213"/>
      <c r="H507" s="214" t="s">
        <v>1</v>
      </c>
      <c r="I507" s="216"/>
      <c r="J507" s="213"/>
      <c r="K507" s="213"/>
      <c r="L507" s="217"/>
      <c r="M507" s="218"/>
      <c r="N507" s="219"/>
      <c r="O507" s="219"/>
      <c r="P507" s="219"/>
      <c r="Q507" s="219"/>
      <c r="R507" s="219"/>
      <c r="S507" s="219"/>
      <c r="T507" s="220"/>
      <c r="AT507" s="221" t="s">
        <v>145</v>
      </c>
      <c r="AU507" s="221" t="s">
        <v>86</v>
      </c>
      <c r="AV507" s="13" t="s">
        <v>21</v>
      </c>
      <c r="AW507" s="13" t="s">
        <v>35</v>
      </c>
      <c r="AX507" s="13" t="s">
        <v>79</v>
      </c>
      <c r="AY507" s="221" t="s">
        <v>131</v>
      </c>
    </row>
    <row r="508" spans="1:65" s="14" customFormat="1" ht="11.25">
      <c r="B508" s="222"/>
      <c r="C508" s="223"/>
      <c r="D508" s="205" t="s">
        <v>145</v>
      </c>
      <c r="E508" s="224" t="s">
        <v>1</v>
      </c>
      <c r="F508" s="225" t="s">
        <v>524</v>
      </c>
      <c r="G508" s="223"/>
      <c r="H508" s="226">
        <v>4.5</v>
      </c>
      <c r="I508" s="227"/>
      <c r="J508" s="223"/>
      <c r="K508" s="223"/>
      <c r="L508" s="228"/>
      <c r="M508" s="229"/>
      <c r="N508" s="230"/>
      <c r="O508" s="230"/>
      <c r="P508" s="230"/>
      <c r="Q508" s="230"/>
      <c r="R508" s="230"/>
      <c r="S508" s="230"/>
      <c r="T508" s="231"/>
      <c r="AT508" s="232" t="s">
        <v>145</v>
      </c>
      <c r="AU508" s="232" t="s">
        <v>86</v>
      </c>
      <c r="AV508" s="14" t="s">
        <v>86</v>
      </c>
      <c r="AW508" s="14" t="s">
        <v>35</v>
      </c>
      <c r="AX508" s="14" t="s">
        <v>21</v>
      </c>
      <c r="AY508" s="232" t="s">
        <v>131</v>
      </c>
    </row>
    <row r="509" spans="1:65" s="2" customFormat="1" ht="16.5" customHeight="1">
      <c r="A509" s="35"/>
      <c r="B509" s="36"/>
      <c r="C509" s="257" t="s">
        <v>525</v>
      </c>
      <c r="D509" s="257" t="s">
        <v>491</v>
      </c>
      <c r="E509" s="258" t="s">
        <v>526</v>
      </c>
      <c r="F509" s="259" t="s">
        <v>527</v>
      </c>
      <c r="G509" s="260" t="s">
        <v>182</v>
      </c>
      <c r="H509" s="261">
        <v>2.7</v>
      </c>
      <c r="I509" s="262"/>
      <c r="J509" s="263">
        <f>ROUND(I509*H509,2)</f>
        <v>0</v>
      </c>
      <c r="K509" s="259" t="s">
        <v>138</v>
      </c>
      <c r="L509" s="264"/>
      <c r="M509" s="265" t="s">
        <v>1</v>
      </c>
      <c r="N509" s="266" t="s">
        <v>44</v>
      </c>
      <c r="O509" s="72"/>
      <c r="P509" s="201">
        <f>O509*H509</f>
        <v>0</v>
      </c>
      <c r="Q509" s="201">
        <v>2.3999999999999998E-3</v>
      </c>
      <c r="R509" s="201">
        <f>Q509*H509</f>
        <v>6.4799999999999996E-3</v>
      </c>
      <c r="S509" s="201">
        <v>0</v>
      </c>
      <c r="T509" s="202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3" t="s">
        <v>410</v>
      </c>
      <c r="AT509" s="203" t="s">
        <v>491</v>
      </c>
      <c r="AU509" s="203" t="s">
        <v>86</v>
      </c>
      <c r="AY509" s="18" t="s">
        <v>131</v>
      </c>
      <c r="BE509" s="204">
        <f>IF(N509="základní",J509,0)</f>
        <v>0</v>
      </c>
      <c r="BF509" s="204">
        <f>IF(N509="snížená",J509,0)</f>
        <v>0</v>
      </c>
      <c r="BG509" s="204">
        <f>IF(N509="zákl. přenesená",J509,0)</f>
        <v>0</v>
      </c>
      <c r="BH509" s="204">
        <f>IF(N509="sníž. přenesená",J509,0)</f>
        <v>0</v>
      </c>
      <c r="BI509" s="204">
        <f>IF(N509="nulová",J509,0)</f>
        <v>0</v>
      </c>
      <c r="BJ509" s="18" t="s">
        <v>21</v>
      </c>
      <c r="BK509" s="204">
        <f>ROUND(I509*H509,2)</f>
        <v>0</v>
      </c>
      <c r="BL509" s="18" t="s">
        <v>294</v>
      </c>
      <c r="BM509" s="203" t="s">
        <v>528</v>
      </c>
    </row>
    <row r="510" spans="1:65" s="2" customFormat="1" ht="11.25">
      <c r="A510" s="35"/>
      <c r="B510" s="36"/>
      <c r="C510" s="37"/>
      <c r="D510" s="205" t="s">
        <v>141</v>
      </c>
      <c r="E510" s="37"/>
      <c r="F510" s="206" t="s">
        <v>527</v>
      </c>
      <c r="G510" s="37"/>
      <c r="H510" s="37"/>
      <c r="I510" s="207"/>
      <c r="J510" s="37"/>
      <c r="K510" s="37"/>
      <c r="L510" s="40"/>
      <c r="M510" s="208"/>
      <c r="N510" s="209"/>
      <c r="O510" s="72"/>
      <c r="P510" s="72"/>
      <c r="Q510" s="72"/>
      <c r="R510" s="72"/>
      <c r="S510" s="72"/>
      <c r="T510" s="73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141</v>
      </c>
      <c r="AU510" s="18" t="s">
        <v>86</v>
      </c>
    </row>
    <row r="511" spans="1:65" s="13" customFormat="1" ht="11.25">
      <c r="B511" s="212"/>
      <c r="C511" s="213"/>
      <c r="D511" s="205" t="s">
        <v>145</v>
      </c>
      <c r="E511" s="214" t="s">
        <v>1</v>
      </c>
      <c r="F511" s="215" t="s">
        <v>495</v>
      </c>
      <c r="G511" s="213"/>
      <c r="H511" s="214" t="s">
        <v>1</v>
      </c>
      <c r="I511" s="216"/>
      <c r="J511" s="213"/>
      <c r="K511" s="213"/>
      <c r="L511" s="217"/>
      <c r="M511" s="218"/>
      <c r="N511" s="219"/>
      <c r="O511" s="219"/>
      <c r="P511" s="219"/>
      <c r="Q511" s="219"/>
      <c r="R511" s="219"/>
      <c r="S511" s="219"/>
      <c r="T511" s="220"/>
      <c r="AT511" s="221" t="s">
        <v>145</v>
      </c>
      <c r="AU511" s="221" t="s">
        <v>86</v>
      </c>
      <c r="AV511" s="13" t="s">
        <v>21</v>
      </c>
      <c r="AW511" s="13" t="s">
        <v>35</v>
      </c>
      <c r="AX511" s="13" t="s">
        <v>79</v>
      </c>
      <c r="AY511" s="221" t="s">
        <v>131</v>
      </c>
    </row>
    <row r="512" spans="1:65" s="13" customFormat="1" ht="11.25">
      <c r="B512" s="212"/>
      <c r="C512" s="213"/>
      <c r="D512" s="205" t="s">
        <v>145</v>
      </c>
      <c r="E512" s="214" t="s">
        <v>1</v>
      </c>
      <c r="F512" s="215" t="s">
        <v>242</v>
      </c>
      <c r="G512" s="213"/>
      <c r="H512" s="214" t="s">
        <v>1</v>
      </c>
      <c r="I512" s="216"/>
      <c r="J512" s="213"/>
      <c r="K512" s="213"/>
      <c r="L512" s="217"/>
      <c r="M512" s="218"/>
      <c r="N512" s="219"/>
      <c r="O512" s="219"/>
      <c r="P512" s="219"/>
      <c r="Q512" s="219"/>
      <c r="R512" s="219"/>
      <c r="S512" s="219"/>
      <c r="T512" s="220"/>
      <c r="AT512" s="221" t="s">
        <v>145</v>
      </c>
      <c r="AU512" s="221" t="s">
        <v>86</v>
      </c>
      <c r="AV512" s="13" t="s">
        <v>21</v>
      </c>
      <c r="AW512" s="13" t="s">
        <v>35</v>
      </c>
      <c r="AX512" s="13" t="s">
        <v>79</v>
      </c>
      <c r="AY512" s="221" t="s">
        <v>131</v>
      </c>
    </row>
    <row r="513" spans="1:65" s="14" customFormat="1" ht="11.25">
      <c r="B513" s="222"/>
      <c r="C513" s="223"/>
      <c r="D513" s="205" t="s">
        <v>145</v>
      </c>
      <c r="E513" s="224" t="s">
        <v>1</v>
      </c>
      <c r="F513" s="225" t="s">
        <v>529</v>
      </c>
      <c r="G513" s="223"/>
      <c r="H513" s="226">
        <v>1.5</v>
      </c>
      <c r="I513" s="227"/>
      <c r="J513" s="223"/>
      <c r="K513" s="223"/>
      <c r="L513" s="228"/>
      <c r="M513" s="229"/>
      <c r="N513" s="230"/>
      <c r="O513" s="230"/>
      <c r="P513" s="230"/>
      <c r="Q513" s="230"/>
      <c r="R513" s="230"/>
      <c r="S513" s="230"/>
      <c r="T513" s="231"/>
      <c r="AT513" s="232" t="s">
        <v>145</v>
      </c>
      <c r="AU513" s="232" t="s">
        <v>86</v>
      </c>
      <c r="AV513" s="14" t="s">
        <v>86</v>
      </c>
      <c r="AW513" s="14" t="s">
        <v>35</v>
      </c>
      <c r="AX513" s="14" t="s">
        <v>79</v>
      </c>
      <c r="AY513" s="232" t="s">
        <v>131</v>
      </c>
    </row>
    <row r="514" spans="1:65" s="14" customFormat="1" ht="11.25">
      <c r="B514" s="222"/>
      <c r="C514" s="223"/>
      <c r="D514" s="205" t="s">
        <v>145</v>
      </c>
      <c r="E514" s="224" t="s">
        <v>1</v>
      </c>
      <c r="F514" s="225" t="s">
        <v>530</v>
      </c>
      <c r="G514" s="223"/>
      <c r="H514" s="226">
        <v>1.2</v>
      </c>
      <c r="I514" s="227"/>
      <c r="J514" s="223"/>
      <c r="K514" s="223"/>
      <c r="L514" s="228"/>
      <c r="M514" s="229"/>
      <c r="N514" s="230"/>
      <c r="O514" s="230"/>
      <c r="P514" s="230"/>
      <c r="Q514" s="230"/>
      <c r="R514" s="230"/>
      <c r="S514" s="230"/>
      <c r="T514" s="231"/>
      <c r="AT514" s="232" t="s">
        <v>145</v>
      </c>
      <c r="AU514" s="232" t="s">
        <v>86</v>
      </c>
      <c r="AV514" s="14" t="s">
        <v>86</v>
      </c>
      <c r="AW514" s="14" t="s">
        <v>35</v>
      </c>
      <c r="AX514" s="14" t="s">
        <v>79</v>
      </c>
      <c r="AY514" s="232" t="s">
        <v>131</v>
      </c>
    </row>
    <row r="515" spans="1:65" s="16" customFormat="1" ht="11.25">
      <c r="B515" s="244"/>
      <c r="C515" s="245"/>
      <c r="D515" s="205" t="s">
        <v>145</v>
      </c>
      <c r="E515" s="246" t="s">
        <v>1</v>
      </c>
      <c r="F515" s="247" t="s">
        <v>165</v>
      </c>
      <c r="G515" s="245"/>
      <c r="H515" s="248">
        <v>2.7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AT515" s="254" t="s">
        <v>145</v>
      </c>
      <c r="AU515" s="254" t="s">
        <v>86</v>
      </c>
      <c r="AV515" s="16" t="s">
        <v>139</v>
      </c>
      <c r="AW515" s="16" t="s">
        <v>35</v>
      </c>
      <c r="AX515" s="16" t="s">
        <v>21</v>
      </c>
      <c r="AY515" s="254" t="s">
        <v>131</v>
      </c>
    </row>
    <row r="516" spans="1:65" s="2" customFormat="1" ht="16.5" customHeight="1">
      <c r="A516" s="35"/>
      <c r="B516" s="36"/>
      <c r="C516" s="257" t="s">
        <v>531</v>
      </c>
      <c r="D516" s="257" t="s">
        <v>491</v>
      </c>
      <c r="E516" s="258" t="s">
        <v>506</v>
      </c>
      <c r="F516" s="259" t="s">
        <v>507</v>
      </c>
      <c r="G516" s="260" t="s">
        <v>508</v>
      </c>
      <c r="H516" s="261">
        <v>5</v>
      </c>
      <c r="I516" s="262"/>
      <c r="J516" s="263">
        <f>ROUND(I516*H516,2)</f>
        <v>0</v>
      </c>
      <c r="K516" s="259" t="s">
        <v>138</v>
      </c>
      <c r="L516" s="264"/>
      <c r="M516" s="265" t="s">
        <v>1</v>
      </c>
      <c r="N516" s="266" t="s">
        <v>44</v>
      </c>
      <c r="O516" s="72"/>
      <c r="P516" s="201">
        <f>O516*H516</f>
        <v>0</v>
      </c>
      <c r="Q516" s="201">
        <v>2.0000000000000001E-4</v>
      </c>
      <c r="R516" s="201">
        <f>Q516*H516</f>
        <v>1E-3</v>
      </c>
      <c r="S516" s="201">
        <v>0</v>
      </c>
      <c r="T516" s="202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03" t="s">
        <v>410</v>
      </c>
      <c r="AT516" s="203" t="s">
        <v>491</v>
      </c>
      <c r="AU516" s="203" t="s">
        <v>86</v>
      </c>
      <c r="AY516" s="18" t="s">
        <v>131</v>
      </c>
      <c r="BE516" s="204">
        <f>IF(N516="základní",J516,0)</f>
        <v>0</v>
      </c>
      <c r="BF516" s="204">
        <f>IF(N516="snížená",J516,0)</f>
        <v>0</v>
      </c>
      <c r="BG516" s="204">
        <f>IF(N516="zákl. přenesená",J516,0)</f>
        <v>0</v>
      </c>
      <c r="BH516" s="204">
        <f>IF(N516="sníž. přenesená",J516,0)</f>
        <v>0</v>
      </c>
      <c r="BI516" s="204">
        <f>IF(N516="nulová",J516,0)</f>
        <v>0</v>
      </c>
      <c r="BJ516" s="18" t="s">
        <v>21</v>
      </c>
      <c r="BK516" s="204">
        <f>ROUND(I516*H516,2)</f>
        <v>0</v>
      </c>
      <c r="BL516" s="18" t="s">
        <v>294</v>
      </c>
      <c r="BM516" s="203" t="s">
        <v>532</v>
      </c>
    </row>
    <row r="517" spans="1:65" s="2" customFormat="1" ht="11.25">
      <c r="A517" s="35"/>
      <c r="B517" s="36"/>
      <c r="C517" s="37"/>
      <c r="D517" s="205" t="s">
        <v>141</v>
      </c>
      <c r="E517" s="37"/>
      <c r="F517" s="206" t="s">
        <v>507</v>
      </c>
      <c r="G517" s="37"/>
      <c r="H517" s="37"/>
      <c r="I517" s="207"/>
      <c r="J517" s="37"/>
      <c r="K517" s="37"/>
      <c r="L517" s="40"/>
      <c r="M517" s="208"/>
      <c r="N517" s="209"/>
      <c r="O517" s="72"/>
      <c r="P517" s="72"/>
      <c r="Q517" s="72"/>
      <c r="R517" s="72"/>
      <c r="S517" s="72"/>
      <c r="T517" s="73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8" t="s">
        <v>141</v>
      </c>
      <c r="AU517" s="18" t="s">
        <v>86</v>
      </c>
    </row>
    <row r="518" spans="1:65" s="13" customFormat="1" ht="11.25">
      <c r="B518" s="212"/>
      <c r="C518" s="213"/>
      <c r="D518" s="205" t="s">
        <v>145</v>
      </c>
      <c r="E518" s="214" t="s">
        <v>1</v>
      </c>
      <c r="F518" s="215" t="s">
        <v>242</v>
      </c>
      <c r="G518" s="213"/>
      <c r="H518" s="214" t="s">
        <v>1</v>
      </c>
      <c r="I518" s="216"/>
      <c r="J518" s="213"/>
      <c r="K518" s="213"/>
      <c r="L518" s="217"/>
      <c r="M518" s="218"/>
      <c r="N518" s="219"/>
      <c r="O518" s="219"/>
      <c r="P518" s="219"/>
      <c r="Q518" s="219"/>
      <c r="R518" s="219"/>
      <c r="S518" s="219"/>
      <c r="T518" s="220"/>
      <c r="AT518" s="221" t="s">
        <v>145</v>
      </c>
      <c r="AU518" s="221" t="s">
        <v>86</v>
      </c>
      <c r="AV518" s="13" t="s">
        <v>21</v>
      </c>
      <c r="AW518" s="13" t="s">
        <v>35</v>
      </c>
      <c r="AX518" s="13" t="s">
        <v>79</v>
      </c>
      <c r="AY518" s="221" t="s">
        <v>131</v>
      </c>
    </row>
    <row r="519" spans="1:65" s="14" customFormat="1" ht="11.25">
      <c r="B519" s="222"/>
      <c r="C519" s="223"/>
      <c r="D519" s="205" t="s">
        <v>145</v>
      </c>
      <c r="E519" s="224" t="s">
        <v>1</v>
      </c>
      <c r="F519" s="225" t="s">
        <v>533</v>
      </c>
      <c r="G519" s="223"/>
      <c r="H519" s="226">
        <v>3</v>
      </c>
      <c r="I519" s="227"/>
      <c r="J519" s="223"/>
      <c r="K519" s="223"/>
      <c r="L519" s="228"/>
      <c r="M519" s="229"/>
      <c r="N519" s="230"/>
      <c r="O519" s="230"/>
      <c r="P519" s="230"/>
      <c r="Q519" s="230"/>
      <c r="R519" s="230"/>
      <c r="S519" s="230"/>
      <c r="T519" s="231"/>
      <c r="AT519" s="232" t="s">
        <v>145</v>
      </c>
      <c r="AU519" s="232" t="s">
        <v>86</v>
      </c>
      <c r="AV519" s="14" t="s">
        <v>86</v>
      </c>
      <c r="AW519" s="14" t="s">
        <v>35</v>
      </c>
      <c r="AX519" s="14" t="s">
        <v>79</v>
      </c>
      <c r="AY519" s="232" t="s">
        <v>131</v>
      </c>
    </row>
    <row r="520" spans="1:65" s="14" customFormat="1" ht="11.25">
      <c r="B520" s="222"/>
      <c r="C520" s="223"/>
      <c r="D520" s="205" t="s">
        <v>145</v>
      </c>
      <c r="E520" s="224" t="s">
        <v>1</v>
      </c>
      <c r="F520" s="225" t="s">
        <v>517</v>
      </c>
      <c r="G520" s="223"/>
      <c r="H520" s="226">
        <v>1</v>
      </c>
      <c r="I520" s="227"/>
      <c r="J520" s="223"/>
      <c r="K520" s="223"/>
      <c r="L520" s="228"/>
      <c r="M520" s="229"/>
      <c r="N520" s="230"/>
      <c r="O520" s="230"/>
      <c r="P520" s="230"/>
      <c r="Q520" s="230"/>
      <c r="R520" s="230"/>
      <c r="S520" s="230"/>
      <c r="T520" s="231"/>
      <c r="AT520" s="232" t="s">
        <v>145</v>
      </c>
      <c r="AU520" s="232" t="s">
        <v>86</v>
      </c>
      <c r="AV520" s="14" t="s">
        <v>86</v>
      </c>
      <c r="AW520" s="14" t="s">
        <v>35</v>
      </c>
      <c r="AX520" s="14" t="s">
        <v>79</v>
      </c>
      <c r="AY520" s="232" t="s">
        <v>131</v>
      </c>
    </row>
    <row r="521" spans="1:65" s="14" customFormat="1" ht="11.25">
      <c r="B521" s="222"/>
      <c r="C521" s="223"/>
      <c r="D521" s="205" t="s">
        <v>145</v>
      </c>
      <c r="E521" s="224" t="s">
        <v>1</v>
      </c>
      <c r="F521" s="225" t="s">
        <v>518</v>
      </c>
      <c r="G521" s="223"/>
      <c r="H521" s="226">
        <v>1</v>
      </c>
      <c r="I521" s="227"/>
      <c r="J521" s="223"/>
      <c r="K521" s="223"/>
      <c r="L521" s="228"/>
      <c r="M521" s="229"/>
      <c r="N521" s="230"/>
      <c r="O521" s="230"/>
      <c r="P521" s="230"/>
      <c r="Q521" s="230"/>
      <c r="R521" s="230"/>
      <c r="S521" s="230"/>
      <c r="T521" s="231"/>
      <c r="AT521" s="232" t="s">
        <v>145</v>
      </c>
      <c r="AU521" s="232" t="s">
        <v>86</v>
      </c>
      <c r="AV521" s="14" t="s">
        <v>86</v>
      </c>
      <c r="AW521" s="14" t="s">
        <v>35</v>
      </c>
      <c r="AX521" s="14" t="s">
        <v>79</v>
      </c>
      <c r="AY521" s="232" t="s">
        <v>131</v>
      </c>
    </row>
    <row r="522" spans="1:65" s="16" customFormat="1" ht="11.25">
      <c r="B522" s="244"/>
      <c r="C522" s="245"/>
      <c r="D522" s="205" t="s">
        <v>145</v>
      </c>
      <c r="E522" s="246" t="s">
        <v>1</v>
      </c>
      <c r="F522" s="247" t="s">
        <v>165</v>
      </c>
      <c r="G522" s="245"/>
      <c r="H522" s="248">
        <v>5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AT522" s="254" t="s">
        <v>145</v>
      </c>
      <c r="AU522" s="254" t="s">
        <v>86</v>
      </c>
      <c r="AV522" s="16" t="s">
        <v>139</v>
      </c>
      <c r="AW522" s="16" t="s">
        <v>35</v>
      </c>
      <c r="AX522" s="16" t="s">
        <v>21</v>
      </c>
      <c r="AY522" s="254" t="s">
        <v>131</v>
      </c>
    </row>
    <row r="523" spans="1:65" s="2" customFormat="1" ht="33" customHeight="1">
      <c r="A523" s="35"/>
      <c r="B523" s="36"/>
      <c r="C523" s="192" t="s">
        <v>534</v>
      </c>
      <c r="D523" s="192" t="s">
        <v>134</v>
      </c>
      <c r="E523" s="193" t="s">
        <v>535</v>
      </c>
      <c r="F523" s="194" t="s">
        <v>536</v>
      </c>
      <c r="G523" s="195" t="s">
        <v>393</v>
      </c>
      <c r="H523" s="196">
        <v>5</v>
      </c>
      <c r="I523" s="197"/>
      <c r="J523" s="198">
        <f>ROUND(I523*H523,2)</f>
        <v>0</v>
      </c>
      <c r="K523" s="194" t="s">
        <v>1</v>
      </c>
      <c r="L523" s="40"/>
      <c r="M523" s="199" t="s">
        <v>1</v>
      </c>
      <c r="N523" s="200" t="s">
        <v>44</v>
      </c>
      <c r="O523" s="72"/>
      <c r="P523" s="201">
        <f>O523*H523</f>
        <v>0</v>
      </c>
      <c r="Q523" s="201">
        <v>0</v>
      </c>
      <c r="R523" s="201">
        <f>Q523*H523</f>
        <v>0</v>
      </c>
      <c r="S523" s="201">
        <v>0</v>
      </c>
      <c r="T523" s="202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03" t="s">
        <v>294</v>
      </c>
      <c r="AT523" s="203" t="s">
        <v>134</v>
      </c>
      <c r="AU523" s="203" t="s">
        <v>86</v>
      </c>
      <c r="AY523" s="18" t="s">
        <v>131</v>
      </c>
      <c r="BE523" s="204">
        <f>IF(N523="základní",J523,0)</f>
        <v>0</v>
      </c>
      <c r="BF523" s="204">
        <f>IF(N523="snížená",J523,0)</f>
        <v>0</v>
      </c>
      <c r="BG523" s="204">
        <f>IF(N523="zákl. přenesená",J523,0)</f>
        <v>0</v>
      </c>
      <c r="BH523" s="204">
        <f>IF(N523="sníž. přenesená",J523,0)</f>
        <v>0</v>
      </c>
      <c r="BI523" s="204">
        <f>IF(N523="nulová",J523,0)</f>
        <v>0</v>
      </c>
      <c r="BJ523" s="18" t="s">
        <v>21</v>
      </c>
      <c r="BK523" s="204">
        <f>ROUND(I523*H523,2)</f>
        <v>0</v>
      </c>
      <c r="BL523" s="18" t="s">
        <v>294</v>
      </c>
      <c r="BM523" s="203" t="s">
        <v>537</v>
      </c>
    </row>
    <row r="524" spans="1:65" s="2" customFormat="1" ht="19.5">
      <c r="A524" s="35"/>
      <c r="B524" s="36"/>
      <c r="C524" s="37"/>
      <c r="D524" s="205" t="s">
        <v>141</v>
      </c>
      <c r="E524" s="37"/>
      <c r="F524" s="206" t="s">
        <v>538</v>
      </c>
      <c r="G524" s="37"/>
      <c r="H524" s="37"/>
      <c r="I524" s="207"/>
      <c r="J524" s="37"/>
      <c r="K524" s="37"/>
      <c r="L524" s="40"/>
      <c r="M524" s="208"/>
      <c r="N524" s="209"/>
      <c r="O524" s="72"/>
      <c r="P524" s="72"/>
      <c r="Q524" s="72"/>
      <c r="R524" s="72"/>
      <c r="S524" s="72"/>
      <c r="T524" s="73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8" t="s">
        <v>141</v>
      </c>
      <c r="AU524" s="18" t="s">
        <v>86</v>
      </c>
    </row>
    <row r="525" spans="1:65" s="13" customFormat="1" ht="11.25">
      <c r="B525" s="212"/>
      <c r="C525" s="213"/>
      <c r="D525" s="205" t="s">
        <v>145</v>
      </c>
      <c r="E525" s="214" t="s">
        <v>1</v>
      </c>
      <c r="F525" s="215" t="s">
        <v>539</v>
      </c>
      <c r="G525" s="213"/>
      <c r="H525" s="214" t="s">
        <v>1</v>
      </c>
      <c r="I525" s="216"/>
      <c r="J525" s="213"/>
      <c r="K525" s="213"/>
      <c r="L525" s="217"/>
      <c r="M525" s="218"/>
      <c r="N525" s="219"/>
      <c r="O525" s="219"/>
      <c r="P525" s="219"/>
      <c r="Q525" s="219"/>
      <c r="R525" s="219"/>
      <c r="S525" s="219"/>
      <c r="T525" s="220"/>
      <c r="AT525" s="221" t="s">
        <v>145</v>
      </c>
      <c r="AU525" s="221" t="s">
        <v>86</v>
      </c>
      <c r="AV525" s="13" t="s">
        <v>21</v>
      </c>
      <c r="AW525" s="13" t="s">
        <v>35</v>
      </c>
      <c r="AX525" s="13" t="s">
        <v>79</v>
      </c>
      <c r="AY525" s="221" t="s">
        <v>131</v>
      </c>
    </row>
    <row r="526" spans="1:65" s="14" customFormat="1" ht="11.25">
      <c r="B526" s="222"/>
      <c r="C526" s="223"/>
      <c r="D526" s="205" t="s">
        <v>145</v>
      </c>
      <c r="E526" s="224" t="s">
        <v>1</v>
      </c>
      <c r="F526" s="225" t="s">
        <v>540</v>
      </c>
      <c r="G526" s="223"/>
      <c r="H526" s="226">
        <v>5</v>
      </c>
      <c r="I526" s="227"/>
      <c r="J526" s="223"/>
      <c r="K526" s="223"/>
      <c r="L526" s="228"/>
      <c r="M526" s="229"/>
      <c r="N526" s="230"/>
      <c r="O526" s="230"/>
      <c r="P526" s="230"/>
      <c r="Q526" s="230"/>
      <c r="R526" s="230"/>
      <c r="S526" s="230"/>
      <c r="T526" s="231"/>
      <c r="AT526" s="232" t="s">
        <v>145</v>
      </c>
      <c r="AU526" s="232" t="s">
        <v>86</v>
      </c>
      <c r="AV526" s="14" t="s">
        <v>86</v>
      </c>
      <c r="AW526" s="14" t="s">
        <v>35</v>
      </c>
      <c r="AX526" s="14" t="s">
        <v>21</v>
      </c>
      <c r="AY526" s="232" t="s">
        <v>131</v>
      </c>
    </row>
    <row r="527" spans="1:65" s="2" customFormat="1" ht="16.5" customHeight="1">
      <c r="A527" s="35"/>
      <c r="B527" s="36"/>
      <c r="C527" s="192" t="s">
        <v>541</v>
      </c>
      <c r="D527" s="192" t="s">
        <v>134</v>
      </c>
      <c r="E527" s="193" t="s">
        <v>542</v>
      </c>
      <c r="F527" s="194" t="s">
        <v>543</v>
      </c>
      <c r="G527" s="195" t="s">
        <v>137</v>
      </c>
      <c r="H527" s="196">
        <v>11.83</v>
      </c>
      <c r="I527" s="197"/>
      <c r="J527" s="198">
        <f>ROUND(I527*H527,2)</f>
        <v>0</v>
      </c>
      <c r="K527" s="194" t="s">
        <v>138</v>
      </c>
      <c r="L527" s="40"/>
      <c r="M527" s="199" t="s">
        <v>1</v>
      </c>
      <c r="N527" s="200" t="s">
        <v>44</v>
      </c>
      <c r="O527" s="72"/>
      <c r="P527" s="201">
        <f>O527*H527</f>
        <v>0</v>
      </c>
      <c r="Q527" s="201">
        <v>0</v>
      </c>
      <c r="R527" s="201">
        <f>Q527*H527</f>
        <v>0</v>
      </c>
      <c r="S527" s="201">
        <v>0.02</v>
      </c>
      <c r="T527" s="202">
        <f>S527*H527</f>
        <v>0.2366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03" t="s">
        <v>294</v>
      </c>
      <c r="AT527" s="203" t="s">
        <v>134</v>
      </c>
      <c r="AU527" s="203" t="s">
        <v>86</v>
      </c>
      <c r="AY527" s="18" t="s">
        <v>131</v>
      </c>
      <c r="BE527" s="204">
        <f>IF(N527="základní",J527,0)</f>
        <v>0</v>
      </c>
      <c r="BF527" s="204">
        <f>IF(N527="snížená",J527,0)</f>
        <v>0</v>
      </c>
      <c r="BG527" s="204">
        <f>IF(N527="zákl. přenesená",J527,0)</f>
        <v>0</v>
      </c>
      <c r="BH527" s="204">
        <f>IF(N527="sníž. přenesená",J527,0)</f>
        <v>0</v>
      </c>
      <c r="BI527" s="204">
        <f>IF(N527="nulová",J527,0)</f>
        <v>0</v>
      </c>
      <c r="BJ527" s="18" t="s">
        <v>21</v>
      </c>
      <c r="BK527" s="204">
        <f>ROUND(I527*H527,2)</f>
        <v>0</v>
      </c>
      <c r="BL527" s="18" t="s">
        <v>294</v>
      </c>
      <c r="BM527" s="203" t="s">
        <v>544</v>
      </c>
    </row>
    <row r="528" spans="1:65" s="2" customFormat="1" ht="11.25">
      <c r="A528" s="35"/>
      <c r="B528" s="36"/>
      <c r="C528" s="37"/>
      <c r="D528" s="205" t="s">
        <v>141</v>
      </c>
      <c r="E528" s="37"/>
      <c r="F528" s="206" t="s">
        <v>543</v>
      </c>
      <c r="G528" s="37"/>
      <c r="H528" s="37"/>
      <c r="I528" s="207"/>
      <c r="J528" s="37"/>
      <c r="K528" s="37"/>
      <c r="L528" s="40"/>
      <c r="M528" s="208"/>
      <c r="N528" s="209"/>
      <c r="O528" s="72"/>
      <c r="P528" s="72"/>
      <c r="Q528" s="72"/>
      <c r="R528" s="72"/>
      <c r="S528" s="72"/>
      <c r="T528" s="73"/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T528" s="18" t="s">
        <v>141</v>
      </c>
      <c r="AU528" s="18" t="s">
        <v>86</v>
      </c>
    </row>
    <row r="529" spans="1:65" s="2" customFormat="1" ht="11.25">
      <c r="A529" s="35"/>
      <c r="B529" s="36"/>
      <c r="C529" s="37"/>
      <c r="D529" s="210" t="s">
        <v>143</v>
      </c>
      <c r="E529" s="37"/>
      <c r="F529" s="211" t="s">
        <v>545</v>
      </c>
      <c r="G529" s="37"/>
      <c r="H529" s="37"/>
      <c r="I529" s="207"/>
      <c r="J529" s="37"/>
      <c r="K529" s="37"/>
      <c r="L529" s="40"/>
      <c r="M529" s="208"/>
      <c r="N529" s="209"/>
      <c r="O529" s="72"/>
      <c r="P529" s="72"/>
      <c r="Q529" s="72"/>
      <c r="R529" s="72"/>
      <c r="S529" s="72"/>
      <c r="T529" s="73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T529" s="18" t="s">
        <v>143</v>
      </c>
      <c r="AU529" s="18" t="s">
        <v>86</v>
      </c>
    </row>
    <row r="530" spans="1:65" s="14" customFormat="1" ht="11.25">
      <c r="B530" s="222"/>
      <c r="C530" s="223"/>
      <c r="D530" s="205" t="s">
        <v>145</v>
      </c>
      <c r="E530" s="224" t="s">
        <v>1</v>
      </c>
      <c r="F530" s="225" t="s">
        <v>546</v>
      </c>
      <c r="G530" s="223"/>
      <c r="H530" s="226">
        <v>5.75</v>
      </c>
      <c r="I530" s="227"/>
      <c r="J530" s="223"/>
      <c r="K530" s="223"/>
      <c r="L530" s="228"/>
      <c r="M530" s="229"/>
      <c r="N530" s="230"/>
      <c r="O530" s="230"/>
      <c r="P530" s="230"/>
      <c r="Q530" s="230"/>
      <c r="R530" s="230"/>
      <c r="S530" s="230"/>
      <c r="T530" s="231"/>
      <c r="AT530" s="232" t="s">
        <v>145</v>
      </c>
      <c r="AU530" s="232" t="s">
        <v>86</v>
      </c>
      <c r="AV530" s="14" t="s">
        <v>86</v>
      </c>
      <c r="AW530" s="14" t="s">
        <v>35</v>
      </c>
      <c r="AX530" s="14" t="s">
        <v>79</v>
      </c>
      <c r="AY530" s="232" t="s">
        <v>131</v>
      </c>
    </row>
    <row r="531" spans="1:65" s="14" customFormat="1" ht="11.25">
      <c r="B531" s="222"/>
      <c r="C531" s="223"/>
      <c r="D531" s="205" t="s">
        <v>145</v>
      </c>
      <c r="E531" s="224" t="s">
        <v>1</v>
      </c>
      <c r="F531" s="225" t="s">
        <v>547</v>
      </c>
      <c r="G531" s="223"/>
      <c r="H531" s="226">
        <v>3.04</v>
      </c>
      <c r="I531" s="227"/>
      <c r="J531" s="223"/>
      <c r="K531" s="223"/>
      <c r="L531" s="228"/>
      <c r="M531" s="229"/>
      <c r="N531" s="230"/>
      <c r="O531" s="230"/>
      <c r="P531" s="230"/>
      <c r="Q531" s="230"/>
      <c r="R531" s="230"/>
      <c r="S531" s="230"/>
      <c r="T531" s="231"/>
      <c r="AT531" s="232" t="s">
        <v>145</v>
      </c>
      <c r="AU531" s="232" t="s">
        <v>86</v>
      </c>
      <c r="AV531" s="14" t="s">
        <v>86</v>
      </c>
      <c r="AW531" s="14" t="s">
        <v>35</v>
      </c>
      <c r="AX531" s="14" t="s">
        <v>79</v>
      </c>
      <c r="AY531" s="232" t="s">
        <v>131</v>
      </c>
    </row>
    <row r="532" spans="1:65" s="14" customFormat="1" ht="11.25">
      <c r="B532" s="222"/>
      <c r="C532" s="223"/>
      <c r="D532" s="205" t="s">
        <v>145</v>
      </c>
      <c r="E532" s="224" t="s">
        <v>1</v>
      </c>
      <c r="F532" s="225" t="s">
        <v>548</v>
      </c>
      <c r="G532" s="223"/>
      <c r="H532" s="226">
        <v>3.04</v>
      </c>
      <c r="I532" s="227"/>
      <c r="J532" s="223"/>
      <c r="K532" s="223"/>
      <c r="L532" s="228"/>
      <c r="M532" s="229"/>
      <c r="N532" s="230"/>
      <c r="O532" s="230"/>
      <c r="P532" s="230"/>
      <c r="Q532" s="230"/>
      <c r="R532" s="230"/>
      <c r="S532" s="230"/>
      <c r="T532" s="231"/>
      <c r="AT532" s="232" t="s">
        <v>145</v>
      </c>
      <c r="AU532" s="232" t="s">
        <v>86</v>
      </c>
      <c r="AV532" s="14" t="s">
        <v>86</v>
      </c>
      <c r="AW532" s="14" t="s">
        <v>35</v>
      </c>
      <c r="AX532" s="14" t="s">
        <v>79</v>
      </c>
      <c r="AY532" s="232" t="s">
        <v>131</v>
      </c>
    </row>
    <row r="533" spans="1:65" s="16" customFormat="1" ht="11.25">
      <c r="B533" s="244"/>
      <c r="C533" s="245"/>
      <c r="D533" s="205" t="s">
        <v>145</v>
      </c>
      <c r="E533" s="246" t="s">
        <v>1</v>
      </c>
      <c r="F533" s="247" t="s">
        <v>165</v>
      </c>
      <c r="G533" s="245"/>
      <c r="H533" s="248">
        <v>11.83</v>
      </c>
      <c r="I533" s="249"/>
      <c r="J533" s="245"/>
      <c r="K533" s="245"/>
      <c r="L533" s="250"/>
      <c r="M533" s="251"/>
      <c r="N533" s="252"/>
      <c r="O533" s="252"/>
      <c r="P533" s="252"/>
      <c r="Q533" s="252"/>
      <c r="R533" s="252"/>
      <c r="S533" s="252"/>
      <c r="T533" s="253"/>
      <c r="AT533" s="254" t="s">
        <v>145</v>
      </c>
      <c r="AU533" s="254" t="s">
        <v>86</v>
      </c>
      <c r="AV533" s="16" t="s">
        <v>139</v>
      </c>
      <c r="AW533" s="16" t="s">
        <v>35</v>
      </c>
      <c r="AX533" s="16" t="s">
        <v>21</v>
      </c>
      <c r="AY533" s="254" t="s">
        <v>131</v>
      </c>
    </row>
    <row r="534" spans="1:65" s="2" customFormat="1" ht="24.2" customHeight="1">
      <c r="A534" s="35"/>
      <c r="B534" s="36"/>
      <c r="C534" s="192" t="s">
        <v>549</v>
      </c>
      <c r="D534" s="192" t="s">
        <v>134</v>
      </c>
      <c r="E534" s="193" t="s">
        <v>550</v>
      </c>
      <c r="F534" s="194" t="s">
        <v>551</v>
      </c>
      <c r="G534" s="195" t="s">
        <v>337</v>
      </c>
      <c r="H534" s="196">
        <v>6.89</v>
      </c>
      <c r="I534" s="197"/>
      <c r="J534" s="198">
        <f>ROUND(I534*H534,2)</f>
        <v>0</v>
      </c>
      <c r="K534" s="194" t="s">
        <v>138</v>
      </c>
      <c r="L534" s="40"/>
      <c r="M534" s="199" t="s">
        <v>1</v>
      </c>
      <c r="N534" s="200" t="s">
        <v>44</v>
      </c>
      <c r="O534" s="72"/>
      <c r="P534" s="201">
        <f>O534*H534</f>
        <v>0</v>
      </c>
      <c r="Q534" s="201">
        <v>0</v>
      </c>
      <c r="R534" s="201">
        <f>Q534*H534</f>
        <v>0</v>
      </c>
      <c r="S534" s="201">
        <v>0</v>
      </c>
      <c r="T534" s="202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03" t="s">
        <v>294</v>
      </c>
      <c r="AT534" s="203" t="s">
        <v>134</v>
      </c>
      <c r="AU534" s="203" t="s">
        <v>86</v>
      </c>
      <c r="AY534" s="18" t="s">
        <v>131</v>
      </c>
      <c r="BE534" s="204">
        <f>IF(N534="základní",J534,0)</f>
        <v>0</v>
      </c>
      <c r="BF534" s="204">
        <f>IF(N534="snížená",J534,0)</f>
        <v>0</v>
      </c>
      <c r="BG534" s="204">
        <f>IF(N534="zákl. přenesená",J534,0)</f>
        <v>0</v>
      </c>
      <c r="BH534" s="204">
        <f>IF(N534="sníž. přenesená",J534,0)</f>
        <v>0</v>
      </c>
      <c r="BI534" s="204">
        <f>IF(N534="nulová",J534,0)</f>
        <v>0</v>
      </c>
      <c r="BJ534" s="18" t="s">
        <v>21</v>
      </c>
      <c r="BK534" s="204">
        <f>ROUND(I534*H534,2)</f>
        <v>0</v>
      </c>
      <c r="BL534" s="18" t="s">
        <v>294</v>
      </c>
      <c r="BM534" s="203" t="s">
        <v>552</v>
      </c>
    </row>
    <row r="535" spans="1:65" s="2" customFormat="1" ht="29.25">
      <c r="A535" s="35"/>
      <c r="B535" s="36"/>
      <c r="C535" s="37"/>
      <c r="D535" s="205" t="s">
        <v>141</v>
      </c>
      <c r="E535" s="37"/>
      <c r="F535" s="206" t="s">
        <v>553</v>
      </c>
      <c r="G535" s="37"/>
      <c r="H535" s="37"/>
      <c r="I535" s="207"/>
      <c r="J535" s="37"/>
      <c r="K535" s="37"/>
      <c r="L535" s="40"/>
      <c r="M535" s="208"/>
      <c r="N535" s="209"/>
      <c r="O535" s="72"/>
      <c r="P535" s="72"/>
      <c r="Q535" s="72"/>
      <c r="R535" s="72"/>
      <c r="S535" s="72"/>
      <c r="T535" s="73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8" t="s">
        <v>141</v>
      </c>
      <c r="AU535" s="18" t="s">
        <v>86</v>
      </c>
    </row>
    <row r="536" spans="1:65" s="2" customFormat="1" ht="11.25">
      <c r="A536" s="35"/>
      <c r="B536" s="36"/>
      <c r="C536" s="37"/>
      <c r="D536" s="210" t="s">
        <v>143</v>
      </c>
      <c r="E536" s="37"/>
      <c r="F536" s="211" t="s">
        <v>554</v>
      </c>
      <c r="G536" s="37"/>
      <c r="H536" s="37"/>
      <c r="I536" s="207"/>
      <c r="J536" s="37"/>
      <c r="K536" s="37"/>
      <c r="L536" s="40"/>
      <c r="M536" s="208"/>
      <c r="N536" s="209"/>
      <c r="O536" s="72"/>
      <c r="P536" s="72"/>
      <c r="Q536" s="72"/>
      <c r="R536" s="72"/>
      <c r="S536" s="72"/>
      <c r="T536" s="73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8" t="s">
        <v>143</v>
      </c>
      <c r="AU536" s="18" t="s">
        <v>86</v>
      </c>
    </row>
    <row r="537" spans="1:65" s="2" customFormat="1" ht="24.2" customHeight="1">
      <c r="A537" s="35"/>
      <c r="B537" s="36"/>
      <c r="C537" s="192" t="s">
        <v>555</v>
      </c>
      <c r="D537" s="192" t="s">
        <v>134</v>
      </c>
      <c r="E537" s="193" t="s">
        <v>556</v>
      </c>
      <c r="F537" s="194" t="s">
        <v>557</v>
      </c>
      <c r="G537" s="195" t="s">
        <v>337</v>
      </c>
      <c r="H537" s="196">
        <v>6.89</v>
      </c>
      <c r="I537" s="197"/>
      <c r="J537" s="198">
        <f>ROUND(I537*H537,2)</f>
        <v>0</v>
      </c>
      <c r="K537" s="194" t="s">
        <v>138</v>
      </c>
      <c r="L537" s="40"/>
      <c r="M537" s="199" t="s">
        <v>1</v>
      </c>
      <c r="N537" s="200" t="s">
        <v>44</v>
      </c>
      <c r="O537" s="72"/>
      <c r="P537" s="201">
        <f>O537*H537</f>
        <v>0</v>
      </c>
      <c r="Q537" s="201">
        <v>0</v>
      </c>
      <c r="R537" s="201">
        <f>Q537*H537</f>
        <v>0</v>
      </c>
      <c r="S537" s="201">
        <v>0</v>
      </c>
      <c r="T537" s="202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03" t="s">
        <v>294</v>
      </c>
      <c r="AT537" s="203" t="s">
        <v>134</v>
      </c>
      <c r="AU537" s="203" t="s">
        <v>86</v>
      </c>
      <c r="AY537" s="18" t="s">
        <v>131</v>
      </c>
      <c r="BE537" s="204">
        <f>IF(N537="základní",J537,0)</f>
        <v>0</v>
      </c>
      <c r="BF537" s="204">
        <f>IF(N537="snížená",J537,0)</f>
        <v>0</v>
      </c>
      <c r="BG537" s="204">
        <f>IF(N537="zákl. přenesená",J537,0)</f>
        <v>0</v>
      </c>
      <c r="BH537" s="204">
        <f>IF(N537="sníž. přenesená",J537,0)</f>
        <v>0</v>
      </c>
      <c r="BI537" s="204">
        <f>IF(N537="nulová",J537,0)</f>
        <v>0</v>
      </c>
      <c r="BJ537" s="18" t="s">
        <v>21</v>
      </c>
      <c r="BK537" s="204">
        <f>ROUND(I537*H537,2)</f>
        <v>0</v>
      </c>
      <c r="BL537" s="18" t="s">
        <v>294</v>
      </c>
      <c r="BM537" s="203" t="s">
        <v>558</v>
      </c>
    </row>
    <row r="538" spans="1:65" s="2" customFormat="1" ht="29.25">
      <c r="A538" s="35"/>
      <c r="B538" s="36"/>
      <c r="C538" s="37"/>
      <c r="D538" s="205" t="s">
        <v>141</v>
      </c>
      <c r="E538" s="37"/>
      <c r="F538" s="206" t="s">
        <v>559</v>
      </c>
      <c r="G538" s="37"/>
      <c r="H538" s="37"/>
      <c r="I538" s="207"/>
      <c r="J538" s="37"/>
      <c r="K538" s="37"/>
      <c r="L538" s="40"/>
      <c r="M538" s="208"/>
      <c r="N538" s="209"/>
      <c r="O538" s="72"/>
      <c r="P538" s="72"/>
      <c r="Q538" s="72"/>
      <c r="R538" s="72"/>
      <c r="S538" s="72"/>
      <c r="T538" s="73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18" t="s">
        <v>141</v>
      </c>
      <c r="AU538" s="18" t="s">
        <v>86</v>
      </c>
    </row>
    <row r="539" spans="1:65" s="2" customFormat="1" ht="11.25">
      <c r="A539" s="35"/>
      <c r="B539" s="36"/>
      <c r="C539" s="37"/>
      <c r="D539" s="210" t="s">
        <v>143</v>
      </c>
      <c r="E539" s="37"/>
      <c r="F539" s="211" t="s">
        <v>560</v>
      </c>
      <c r="G539" s="37"/>
      <c r="H539" s="37"/>
      <c r="I539" s="207"/>
      <c r="J539" s="37"/>
      <c r="K539" s="37"/>
      <c r="L539" s="40"/>
      <c r="M539" s="208"/>
      <c r="N539" s="209"/>
      <c r="O539" s="72"/>
      <c r="P539" s="72"/>
      <c r="Q539" s="72"/>
      <c r="R539" s="72"/>
      <c r="S539" s="72"/>
      <c r="T539" s="73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T539" s="18" t="s">
        <v>143</v>
      </c>
      <c r="AU539" s="18" t="s">
        <v>86</v>
      </c>
    </row>
    <row r="540" spans="1:65" s="12" customFormat="1" ht="22.9" customHeight="1">
      <c r="B540" s="176"/>
      <c r="C540" s="177"/>
      <c r="D540" s="178" t="s">
        <v>78</v>
      </c>
      <c r="E540" s="190" t="s">
        <v>561</v>
      </c>
      <c r="F540" s="190" t="s">
        <v>562</v>
      </c>
      <c r="G540" s="177"/>
      <c r="H540" s="177"/>
      <c r="I540" s="180"/>
      <c r="J540" s="191">
        <f>BK540</f>
        <v>0</v>
      </c>
      <c r="K540" s="177"/>
      <c r="L540" s="182"/>
      <c r="M540" s="183"/>
      <c r="N540" s="184"/>
      <c r="O540" s="184"/>
      <c r="P540" s="185">
        <f>SUM(P541:P571)</f>
        <v>0</v>
      </c>
      <c r="Q540" s="184"/>
      <c r="R540" s="185">
        <f>SUM(R541:R571)</f>
        <v>0.23780000000000001</v>
      </c>
      <c r="S540" s="184"/>
      <c r="T540" s="186">
        <f>SUM(T541:T571)</f>
        <v>0</v>
      </c>
      <c r="AR540" s="187" t="s">
        <v>86</v>
      </c>
      <c r="AT540" s="188" t="s">
        <v>78</v>
      </c>
      <c r="AU540" s="188" t="s">
        <v>21</v>
      </c>
      <c r="AY540" s="187" t="s">
        <v>131</v>
      </c>
      <c r="BK540" s="189">
        <f>SUM(BK541:BK571)</f>
        <v>0</v>
      </c>
    </row>
    <row r="541" spans="1:65" s="2" customFormat="1" ht="16.5" customHeight="1">
      <c r="A541" s="35"/>
      <c r="B541" s="36"/>
      <c r="C541" s="192" t="s">
        <v>563</v>
      </c>
      <c r="D541" s="192" t="s">
        <v>134</v>
      </c>
      <c r="E541" s="193" t="s">
        <v>564</v>
      </c>
      <c r="F541" s="194" t="s">
        <v>565</v>
      </c>
      <c r="G541" s="195" t="s">
        <v>137</v>
      </c>
      <c r="H541" s="196">
        <v>10</v>
      </c>
      <c r="I541" s="197"/>
      <c r="J541" s="198">
        <f>ROUND(I541*H541,2)</f>
        <v>0</v>
      </c>
      <c r="K541" s="194" t="s">
        <v>138</v>
      </c>
      <c r="L541" s="40"/>
      <c r="M541" s="199" t="s">
        <v>1</v>
      </c>
      <c r="N541" s="200" t="s">
        <v>44</v>
      </c>
      <c r="O541" s="72"/>
      <c r="P541" s="201">
        <f>O541*H541</f>
        <v>0</v>
      </c>
      <c r="Q541" s="201">
        <v>0</v>
      </c>
      <c r="R541" s="201">
        <f>Q541*H541</f>
        <v>0</v>
      </c>
      <c r="S541" s="201">
        <v>0</v>
      </c>
      <c r="T541" s="202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03" t="s">
        <v>294</v>
      </c>
      <c r="AT541" s="203" t="s">
        <v>134</v>
      </c>
      <c r="AU541" s="203" t="s">
        <v>86</v>
      </c>
      <c r="AY541" s="18" t="s">
        <v>131</v>
      </c>
      <c r="BE541" s="204">
        <f>IF(N541="základní",J541,0)</f>
        <v>0</v>
      </c>
      <c r="BF541" s="204">
        <f>IF(N541="snížená",J541,0)</f>
        <v>0</v>
      </c>
      <c r="BG541" s="204">
        <f>IF(N541="zákl. přenesená",J541,0)</f>
        <v>0</v>
      </c>
      <c r="BH541" s="204">
        <f>IF(N541="sníž. přenesená",J541,0)</f>
        <v>0</v>
      </c>
      <c r="BI541" s="204">
        <f>IF(N541="nulová",J541,0)</f>
        <v>0</v>
      </c>
      <c r="BJ541" s="18" t="s">
        <v>21</v>
      </c>
      <c r="BK541" s="204">
        <f>ROUND(I541*H541,2)</f>
        <v>0</v>
      </c>
      <c r="BL541" s="18" t="s">
        <v>294</v>
      </c>
      <c r="BM541" s="203" t="s">
        <v>566</v>
      </c>
    </row>
    <row r="542" spans="1:65" s="2" customFormat="1" ht="19.5">
      <c r="A542" s="35"/>
      <c r="B542" s="36"/>
      <c r="C542" s="37"/>
      <c r="D542" s="205" t="s">
        <v>141</v>
      </c>
      <c r="E542" s="37"/>
      <c r="F542" s="206" t="s">
        <v>567</v>
      </c>
      <c r="G542" s="37"/>
      <c r="H542" s="37"/>
      <c r="I542" s="207"/>
      <c r="J542" s="37"/>
      <c r="K542" s="37"/>
      <c r="L542" s="40"/>
      <c r="M542" s="208"/>
      <c r="N542" s="209"/>
      <c r="O542" s="72"/>
      <c r="P542" s="72"/>
      <c r="Q542" s="72"/>
      <c r="R542" s="72"/>
      <c r="S542" s="72"/>
      <c r="T542" s="73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8" t="s">
        <v>141</v>
      </c>
      <c r="AU542" s="18" t="s">
        <v>86</v>
      </c>
    </row>
    <row r="543" spans="1:65" s="2" customFormat="1" ht="11.25">
      <c r="A543" s="35"/>
      <c r="B543" s="36"/>
      <c r="C543" s="37"/>
      <c r="D543" s="210" t="s">
        <v>143</v>
      </c>
      <c r="E543" s="37"/>
      <c r="F543" s="211" t="s">
        <v>568</v>
      </c>
      <c r="G543" s="37"/>
      <c r="H543" s="37"/>
      <c r="I543" s="207"/>
      <c r="J543" s="37"/>
      <c r="K543" s="37"/>
      <c r="L543" s="40"/>
      <c r="M543" s="208"/>
      <c r="N543" s="209"/>
      <c r="O543" s="72"/>
      <c r="P543" s="72"/>
      <c r="Q543" s="72"/>
      <c r="R543" s="72"/>
      <c r="S543" s="72"/>
      <c r="T543" s="73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143</v>
      </c>
      <c r="AU543" s="18" t="s">
        <v>86</v>
      </c>
    </row>
    <row r="544" spans="1:65" s="13" customFormat="1" ht="11.25">
      <c r="B544" s="212"/>
      <c r="C544" s="213"/>
      <c r="D544" s="205" t="s">
        <v>145</v>
      </c>
      <c r="E544" s="214" t="s">
        <v>1</v>
      </c>
      <c r="F544" s="215" t="s">
        <v>569</v>
      </c>
      <c r="G544" s="213"/>
      <c r="H544" s="214" t="s">
        <v>1</v>
      </c>
      <c r="I544" s="216"/>
      <c r="J544" s="213"/>
      <c r="K544" s="213"/>
      <c r="L544" s="217"/>
      <c r="M544" s="218"/>
      <c r="N544" s="219"/>
      <c r="O544" s="219"/>
      <c r="P544" s="219"/>
      <c r="Q544" s="219"/>
      <c r="R544" s="219"/>
      <c r="S544" s="219"/>
      <c r="T544" s="220"/>
      <c r="AT544" s="221" t="s">
        <v>145</v>
      </c>
      <c r="AU544" s="221" t="s">
        <v>86</v>
      </c>
      <c r="AV544" s="13" t="s">
        <v>21</v>
      </c>
      <c r="AW544" s="13" t="s">
        <v>35</v>
      </c>
      <c r="AX544" s="13" t="s">
        <v>79</v>
      </c>
      <c r="AY544" s="221" t="s">
        <v>131</v>
      </c>
    </row>
    <row r="545" spans="1:65" s="14" customFormat="1" ht="11.25">
      <c r="B545" s="222"/>
      <c r="C545" s="223"/>
      <c r="D545" s="205" t="s">
        <v>145</v>
      </c>
      <c r="E545" s="224" t="s">
        <v>1</v>
      </c>
      <c r="F545" s="225" t="s">
        <v>208</v>
      </c>
      <c r="G545" s="223"/>
      <c r="H545" s="226">
        <v>10</v>
      </c>
      <c r="I545" s="227"/>
      <c r="J545" s="223"/>
      <c r="K545" s="223"/>
      <c r="L545" s="228"/>
      <c r="M545" s="229"/>
      <c r="N545" s="230"/>
      <c r="O545" s="230"/>
      <c r="P545" s="230"/>
      <c r="Q545" s="230"/>
      <c r="R545" s="230"/>
      <c r="S545" s="230"/>
      <c r="T545" s="231"/>
      <c r="AT545" s="232" t="s">
        <v>145</v>
      </c>
      <c r="AU545" s="232" t="s">
        <v>86</v>
      </c>
      <c r="AV545" s="14" t="s">
        <v>86</v>
      </c>
      <c r="AW545" s="14" t="s">
        <v>35</v>
      </c>
      <c r="AX545" s="14" t="s">
        <v>21</v>
      </c>
      <c r="AY545" s="232" t="s">
        <v>131</v>
      </c>
    </row>
    <row r="546" spans="1:65" s="2" customFormat="1" ht="16.5" customHeight="1">
      <c r="A546" s="35"/>
      <c r="B546" s="36"/>
      <c r="C546" s="192" t="s">
        <v>570</v>
      </c>
      <c r="D546" s="192" t="s">
        <v>134</v>
      </c>
      <c r="E546" s="193" t="s">
        <v>571</v>
      </c>
      <c r="F546" s="194" t="s">
        <v>572</v>
      </c>
      <c r="G546" s="195" t="s">
        <v>137</v>
      </c>
      <c r="H546" s="196">
        <v>10</v>
      </c>
      <c r="I546" s="197"/>
      <c r="J546" s="198">
        <f>ROUND(I546*H546,2)</f>
        <v>0</v>
      </c>
      <c r="K546" s="194" t="s">
        <v>138</v>
      </c>
      <c r="L546" s="40"/>
      <c r="M546" s="199" t="s">
        <v>1</v>
      </c>
      <c r="N546" s="200" t="s">
        <v>44</v>
      </c>
      <c r="O546" s="72"/>
      <c r="P546" s="201">
        <f>O546*H546</f>
        <v>0</v>
      </c>
      <c r="Q546" s="201">
        <v>2.9999999999999997E-4</v>
      </c>
      <c r="R546" s="201">
        <f>Q546*H546</f>
        <v>2.9999999999999996E-3</v>
      </c>
      <c r="S546" s="201">
        <v>0</v>
      </c>
      <c r="T546" s="202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03" t="s">
        <v>294</v>
      </c>
      <c r="AT546" s="203" t="s">
        <v>134</v>
      </c>
      <c r="AU546" s="203" t="s">
        <v>86</v>
      </c>
      <c r="AY546" s="18" t="s">
        <v>131</v>
      </c>
      <c r="BE546" s="204">
        <f>IF(N546="základní",J546,0)</f>
        <v>0</v>
      </c>
      <c r="BF546" s="204">
        <f>IF(N546="snížená",J546,0)</f>
        <v>0</v>
      </c>
      <c r="BG546" s="204">
        <f>IF(N546="zákl. přenesená",J546,0)</f>
        <v>0</v>
      </c>
      <c r="BH546" s="204">
        <f>IF(N546="sníž. přenesená",J546,0)</f>
        <v>0</v>
      </c>
      <c r="BI546" s="204">
        <f>IF(N546="nulová",J546,0)</f>
        <v>0</v>
      </c>
      <c r="BJ546" s="18" t="s">
        <v>21</v>
      </c>
      <c r="BK546" s="204">
        <f>ROUND(I546*H546,2)</f>
        <v>0</v>
      </c>
      <c r="BL546" s="18" t="s">
        <v>294</v>
      </c>
      <c r="BM546" s="203" t="s">
        <v>573</v>
      </c>
    </row>
    <row r="547" spans="1:65" s="2" customFormat="1" ht="19.5">
      <c r="A547" s="35"/>
      <c r="B547" s="36"/>
      <c r="C547" s="37"/>
      <c r="D547" s="205" t="s">
        <v>141</v>
      </c>
      <c r="E547" s="37"/>
      <c r="F547" s="206" t="s">
        <v>574</v>
      </c>
      <c r="G547" s="37"/>
      <c r="H547" s="37"/>
      <c r="I547" s="207"/>
      <c r="J547" s="37"/>
      <c r="K547" s="37"/>
      <c r="L547" s="40"/>
      <c r="M547" s="208"/>
      <c r="N547" s="209"/>
      <c r="O547" s="72"/>
      <c r="P547" s="72"/>
      <c r="Q547" s="72"/>
      <c r="R547" s="72"/>
      <c r="S547" s="72"/>
      <c r="T547" s="73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8" t="s">
        <v>141</v>
      </c>
      <c r="AU547" s="18" t="s">
        <v>86</v>
      </c>
    </row>
    <row r="548" spans="1:65" s="2" customFormat="1" ht="11.25">
      <c r="A548" s="35"/>
      <c r="B548" s="36"/>
      <c r="C548" s="37"/>
      <c r="D548" s="210" t="s">
        <v>143</v>
      </c>
      <c r="E548" s="37"/>
      <c r="F548" s="211" t="s">
        <v>575</v>
      </c>
      <c r="G548" s="37"/>
      <c r="H548" s="37"/>
      <c r="I548" s="207"/>
      <c r="J548" s="37"/>
      <c r="K548" s="37"/>
      <c r="L548" s="40"/>
      <c r="M548" s="208"/>
      <c r="N548" s="209"/>
      <c r="O548" s="72"/>
      <c r="P548" s="72"/>
      <c r="Q548" s="72"/>
      <c r="R548" s="72"/>
      <c r="S548" s="72"/>
      <c r="T548" s="73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8" t="s">
        <v>143</v>
      </c>
      <c r="AU548" s="18" t="s">
        <v>86</v>
      </c>
    </row>
    <row r="549" spans="1:65" s="13" customFormat="1" ht="11.25">
      <c r="B549" s="212"/>
      <c r="C549" s="213"/>
      <c r="D549" s="205" t="s">
        <v>145</v>
      </c>
      <c r="E549" s="214" t="s">
        <v>1</v>
      </c>
      <c r="F549" s="215" t="s">
        <v>569</v>
      </c>
      <c r="G549" s="213"/>
      <c r="H549" s="214" t="s">
        <v>1</v>
      </c>
      <c r="I549" s="216"/>
      <c r="J549" s="213"/>
      <c r="K549" s="213"/>
      <c r="L549" s="217"/>
      <c r="M549" s="218"/>
      <c r="N549" s="219"/>
      <c r="O549" s="219"/>
      <c r="P549" s="219"/>
      <c r="Q549" s="219"/>
      <c r="R549" s="219"/>
      <c r="S549" s="219"/>
      <c r="T549" s="220"/>
      <c r="AT549" s="221" t="s">
        <v>145</v>
      </c>
      <c r="AU549" s="221" t="s">
        <v>86</v>
      </c>
      <c r="AV549" s="13" t="s">
        <v>21</v>
      </c>
      <c r="AW549" s="13" t="s">
        <v>35</v>
      </c>
      <c r="AX549" s="13" t="s">
        <v>79</v>
      </c>
      <c r="AY549" s="221" t="s">
        <v>131</v>
      </c>
    </row>
    <row r="550" spans="1:65" s="14" customFormat="1" ht="11.25">
      <c r="B550" s="222"/>
      <c r="C550" s="223"/>
      <c r="D550" s="205" t="s">
        <v>145</v>
      </c>
      <c r="E550" s="224" t="s">
        <v>1</v>
      </c>
      <c r="F550" s="225" t="s">
        <v>208</v>
      </c>
      <c r="G550" s="223"/>
      <c r="H550" s="226">
        <v>10</v>
      </c>
      <c r="I550" s="227"/>
      <c r="J550" s="223"/>
      <c r="K550" s="223"/>
      <c r="L550" s="228"/>
      <c r="M550" s="229"/>
      <c r="N550" s="230"/>
      <c r="O550" s="230"/>
      <c r="P550" s="230"/>
      <c r="Q550" s="230"/>
      <c r="R550" s="230"/>
      <c r="S550" s="230"/>
      <c r="T550" s="231"/>
      <c r="AT550" s="232" t="s">
        <v>145</v>
      </c>
      <c r="AU550" s="232" t="s">
        <v>86</v>
      </c>
      <c r="AV550" s="14" t="s">
        <v>86</v>
      </c>
      <c r="AW550" s="14" t="s">
        <v>35</v>
      </c>
      <c r="AX550" s="14" t="s">
        <v>21</v>
      </c>
      <c r="AY550" s="232" t="s">
        <v>131</v>
      </c>
    </row>
    <row r="551" spans="1:65" s="2" customFormat="1" ht="16.5" customHeight="1">
      <c r="A551" s="35"/>
      <c r="B551" s="36"/>
      <c r="C551" s="192" t="s">
        <v>576</v>
      </c>
      <c r="D551" s="192" t="s">
        <v>134</v>
      </c>
      <c r="E551" s="193" t="s">
        <v>577</v>
      </c>
      <c r="F551" s="194" t="s">
        <v>578</v>
      </c>
      <c r="G551" s="195" t="s">
        <v>137</v>
      </c>
      <c r="H551" s="196">
        <v>10</v>
      </c>
      <c r="I551" s="197"/>
      <c r="J551" s="198">
        <f>ROUND(I551*H551,2)</f>
        <v>0</v>
      </c>
      <c r="K551" s="194" t="s">
        <v>138</v>
      </c>
      <c r="L551" s="40"/>
      <c r="M551" s="199" t="s">
        <v>1</v>
      </c>
      <c r="N551" s="200" t="s">
        <v>44</v>
      </c>
      <c r="O551" s="72"/>
      <c r="P551" s="201">
        <f>O551*H551</f>
        <v>0</v>
      </c>
      <c r="Q551" s="201">
        <v>4.4999999999999997E-3</v>
      </c>
      <c r="R551" s="201">
        <f>Q551*H551</f>
        <v>4.4999999999999998E-2</v>
      </c>
      <c r="S551" s="201">
        <v>0</v>
      </c>
      <c r="T551" s="202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03" t="s">
        <v>294</v>
      </c>
      <c r="AT551" s="203" t="s">
        <v>134</v>
      </c>
      <c r="AU551" s="203" t="s">
        <v>86</v>
      </c>
      <c r="AY551" s="18" t="s">
        <v>131</v>
      </c>
      <c r="BE551" s="204">
        <f>IF(N551="základní",J551,0)</f>
        <v>0</v>
      </c>
      <c r="BF551" s="204">
        <f>IF(N551="snížená",J551,0)</f>
        <v>0</v>
      </c>
      <c r="BG551" s="204">
        <f>IF(N551="zákl. přenesená",J551,0)</f>
        <v>0</v>
      </c>
      <c r="BH551" s="204">
        <f>IF(N551="sníž. přenesená",J551,0)</f>
        <v>0</v>
      </c>
      <c r="BI551" s="204">
        <f>IF(N551="nulová",J551,0)</f>
        <v>0</v>
      </c>
      <c r="BJ551" s="18" t="s">
        <v>21</v>
      </c>
      <c r="BK551" s="204">
        <f>ROUND(I551*H551,2)</f>
        <v>0</v>
      </c>
      <c r="BL551" s="18" t="s">
        <v>294</v>
      </c>
      <c r="BM551" s="203" t="s">
        <v>579</v>
      </c>
    </row>
    <row r="552" spans="1:65" s="2" customFormat="1" ht="19.5">
      <c r="A552" s="35"/>
      <c r="B552" s="36"/>
      <c r="C552" s="37"/>
      <c r="D552" s="205" t="s">
        <v>141</v>
      </c>
      <c r="E552" s="37"/>
      <c r="F552" s="206" t="s">
        <v>580</v>
      </c>
      <c r="G552" s="37"/>
      <c r="H552" s="37"/>
      <c r="I552" s="207"/>
      <c r="J552" s="37"/>
      <c r="K552" s="37"/>
      <c r="L552" s="40"/>
      <c r="M552" s="208"/>
      <c r="N552" s="209"/>
      <c r="O552" s="72"/>
      <c r="P552" s="72"/>
      <c r="Q552" s="72"/>
      <c r="R552" s="72"/>
      <c r="S552" s="72"/>
      <c r="T552" s="73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T552" s="18" t="s">
        <v>141</v>
      </c>
      <c r="AU552" s="18" t="s">
        <v>86</v>
      </c>
    </row>
    <row r="553" spans="1:65" s="2" customFormat="1" ht="11.25">
      <c r="A553" s="35"/>
      <c r="B553" s="36"/>
      <c r="C553" s="37"/>
      <c r="D553" s="210" t="s">
        <v>143</v>
      </c>
      <c r="E553" s="37"/>
      <c r="F553" s="211" t="s">
        <v>581</v>
      </c>
      <c r="G553" s="37"/>
      <c r="H553" s="37"/>
      <c r="I553" s="207"/>
      <c r="J553" s="37"/>
      <c r="K553" s="37"/>
      <c r="L553" s="40"/>
      <c r="M553" s="208"/>
      <c r="N553" s="209"/>
      <c r="O553" s="72"/>
      <c r="P553" s="72"/>
      <c r="Q553" s="72"/>
      <c r="R553" s="72"/>
      <c r="S553" s="72"/>
      <c r="T553" s="73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T553" s="18" t="s">
        <v>143</v>
      </c>
      <c r="AU553" s="18" t="s">
        <v>86</v>
      </c>
    </row>
    <row r="554" spans="1:65" s="13" customFormat="1" ht="11.25">
      <c r="B554" s="212"/>
      <c r="C554" s="213"/>
      <c r="D554" s="205" t="s">
        <v>145</v>
      </c>
      <c r="E554" s="214" t="s">
        <v>1</v>
      </c>
      <c r="F554" s="215" t="s">
        <v>569</v>
      </c>
      <c r="G554" s="213"/>
      <c r="H554" s="214" t="s">
        <v>1</v>
      </c>
      <c r="I554" s="216"/>
      <c r="J554" s="213"/>
      <c r="K554" s="213"/>
      <c r="L554" s="217"/>
      <c r="M554" s="218"/>
      <c r="N554" s="219"/>
      <c r="O554" s="219"/>
      <c r="P554" s="219"/>
      <c r="Q554" s="219"/>
      <c r="R554" s="219"/>
      <c r="S554" s="219"/>
      <c r="T554" s="220"/>
      <c r="AT554" s="221" t="s">
        <v>145</v>
      </c>
      <c r="AU554" s="221" t="s">
        <v>86</v>
      </c>
      <c r="AV554" s="13" t="s">
        <v>21</v>
      </c>
      <c r="AW554" s="13" t="s">
        <v>35</v>
      </c>
      <c r="AX554" s="13" t="s">
        <v>79</v>
      </c>
      <c r="AY554" s="221" t="s">
        <v>131</v>
      </c>
    </row>
    <row r="555" spans="1:65" s="14" customFormat="1" ht="11.25">
      <c r="B555" s="222"/>
      <c r="C555" s="223"/>
      <c r="D555" s="205" t="s">
        <v>145</v>
      </c>
      <c r="E555" s="224" t="s">
        <v>1</v>
      </c>
      <c r="F555" s="225" t="s">
        <v>208</v>
      </c>
      <c r="G555" s="223"/>
      <c r="H555" s="226">
        <v>10</v>
      </c>
      <c r="I555" s="227"/>
      <c r="J555" s="223"/>
      <c r="K555" s="223"/>
      <c r="L555" s="228"/>
      <c r="M555" s="229"/>
      <c r="N555" s="230"/>
      <c r="O555" s="230"/>
      <c r="P555" s="230"/>
      <c r="Q555" s="230"/>
      <c r="R555" s="230"/>
      <c r="S555" s="230"/>
      <c r="T555" s="231"/>
      <c r="AT555" s="232" t="s">
        <v>145</v>
      </c>
      <c r="AU555" s="232" t="s">
        <v>86</v>
      </c>
      <c r="AV555" s="14" t="s">
        <v>86</v>
      </c>
      <c r="AW555" s="14" t="s">
        <v>35</v>
      </c>
      <c r="AX555" s="14" t="s">
        <v>21</v>
      </c>
      <c r="AY555" s="232" t="s">
        <v>131</v>
      </c>
    </row>
    <row r="556" spans="1:65" s="2" customFormat="1" ht="33" customHeight="1">
      <c r="A556" s="35"/>
      <c r="B556" s="36"/>
      <c r="C556" s="192" t="s">
        <v>582</v>
      </c>
      <c r="D556" s="192" t="s">
        <v>134</v>
      </c>
      <c r="E556" s="193" t="s">
        <v>583</v>
      </c>
      <c r="F556" s="194" t="s">
        <v>584</v>
      </c>
      <c r="G556" s="195" t="s">
        <v>137</v>
      </c>
      <c r="H556" s="196">
        <v>10</v>
      </c>
      <c r="I556" s="197"/>
      <c r="J556" s="198">
        <f>ROUND(I556*H556,2)</f>
        <v>0</v>
      </c>
      <c r="K556" s="194" t="s">
        <v>138</v>
      </c>
      <c r="L556" s="40"/>
      <c r="M556" s="199" t="s">
        <v>1</v>
      </c>
      <c r="N556" s="200" t="s">
        <v>44</v>
      </c>
      <c r="O556" s="72"/>
      <c r="P556" s="201">
        <f>O556*H556</f>
        <v>0</v>
      </c>
      <c r="Q556" s="201">
        <v>6.0000000000000001E-3</v>
      </c>
      <c r="R556" s="201">
        <f>Q556*H556</f>
        <v>0.06</v>
      </c>
      <c r="S556" s="201">
        <v>0</v>
      </c>
      <c r="T556" s="202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03" t="s">
        <v>294</v>
      </c>
      <c r="AT556" s="203" t="s">
        <v>134</v>
      </c>
      <c r="AU556" s="203" t="s">
        <v>86</v>
      </c>
      <c r="AY556" s="18" t="s">
        <v>131</v>
      </c>
      <c r="BE556" s="204">
        <f>IF(N556="základní",J556,0)</f>
        <v>0</v>
      </c>
      <c r="BF556" s="204">
        <f>IF(N556="snížená",J556,0)</f>
        <v>0</v>
      </c>
      <c r="BG556" s="204">
        <f>IF(N556="zákl. přenesená",J556,0)</f>
        <v>0</v>
      </c>
      <c r="BH556" s="204">
        <f>IF(N556="sníž. přenesená",J556,0)</f>
        <v>0</v>
      </c>
      <c r="BI556" s="204">
        <f>IF(N556="nulová",J556,0)</f>
        <v>0</v>
      </c>
      <c r="BJ556" s="18" t="s">
        <v>21</v>
      </c>
      <c r="BK556" s="204">
        <f>ROUND(I556*H556,2)</f>
        <v>0</v>
      </c>
      <c r="BL556" s="18" t="s">
        <v>294</v>
      </c>
      <c r="BM556" s="203" t="s">
        <v>585</v>
      </c>
    </row>
    <row r="557" spans="1:65" s="2" customFormat="1" ht="19.5">
      <c r="A557" s="35"/>
      <c r="B557" s="36"/>
      <c r="C557" s="37"/>
      <c r="D557" s="205" t="s">
        <v>141</v>
      </c>
      <c r="E557" s="37"/>
      <c r="F557" s="206" t="s">
        <v>586</v>
      </c>
      <c r="G557" s="37"/>
      <c r="H557" s="37"/>
      <c r="I557" s="207"/>
      <c r="J557" s="37"/>
      <c r="K557" s="37"/>
      <c r="L557" s="40"/>
      <c r="M557" s="208"/>
      <c r="N557" s="209"/>
      <c r="O557" s="72"/>
      <c r="P557" s="72"/>
      <c r="Q557" s="72"/>
      <c r="R557" s="72"/>
      <c r="S557" s="72"/>
      <c r="T557" s="73"/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T557" s="18" t="s">
        <v>141</v>
      </c>
      <c r="AU557" s="18" t="s">
        <v>86</v>
      </c>
    </row>
    <row r="558" spans="1:65" s="2" customFormat="1" ht="11.25">
      <c r="A558" s="35"/>
      <c r="B558" s="36"/>
      <c r="C558" s="37"/>
      <c r="D558" s="210" t="s">
        <v>143</v>
      </c>
      <c r="E558" s="37"/>
      <c r="F558" s="211" t="s">
        <v>587</v>
      </c>
      <c r="G558" s="37"/>
      <c r="H558" s="37"/>
      <c r="I558" s="207"/>
      <c r="J558" s="37"/>
      <c r="K558" s="37"/>
      <c r="L558" s="40"/>
      <c r="M558" s="208"/>
      <c r="N558" s="209"/>
      <c r="O558" s="72"/>
      <c r="P558" s="72"/>
      <c r="Q558" s="72"/>
      <c r="R558" s="72"/>
      <c r="S558" s="72"/>
      <c r="T558" s="73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T558" s="18" t="s">
        <v>143</v>
      </c>
      <c r="AU558" s="18" t="s">
        <v>86</v>
      </c>
    </row>
    <row r="559" spans="1:65" s="13" customFormat="1" ht="11.25">
      <c r="B559" s="212"/>
      <c r="C559" s="213"/>
      <c r="D559" s="205" t="s">
        <v>145</v>
      </c>
      <c r="E559" s="214" t="s">
        <v>1</v>
      </c>
      <c r="F559" s="215" t="s">
        <v>569</v>
      </c>
      <c r="G559" s="213"/>
      <c r="H559" s="214" t="s">
        <v>1</v>
      </c>
      <c r="I559" s="216"/>
      <c r="J559" s="213"/>
      <c r="K559" s="213"/>
      <c r="L559" s="217"/>
      <c r="M559" s="218"/>
      <c r="N559" s="219"/>
      <c r="O559" s="219"/>
      <c r="P559" s="219"/>
      <c r="Q559" s="219"/>
      <c r="R559" s="219"/>
      <c r="S559" s="219"/>
      <c r="T559" s="220"/>
      <c r="AT559" s="221" t="s">
        <v>145</v>
      </c>
      <c r="AU559" s="221" t="s">
        <v>86</v>
      </c>
      <c r="AV559" s="13" t="s">
        <v>21</v>
      </c>
      <c r="AW559" s="13" t="s">
        <v>35</v>
      </c>
      <c r="AX559" s="13" t="s">
        <v>79</v>
      </c>
      <c r="AY559" s="221" t="s">
        <v>131</v>
      </c>
    </row>
    <row r="560" spans="1:65" s="14" customFormat="1" ht="11.25">
      <c r="B560" s="222"/>
      <c r="C560" s="223"/>
      <c r="D560" s="205" t="s">
        <v>145</v>
      </c>
      <c r="E560" s="224" t="s">
        <v>1</v>
      </c>
      <c r="F560" s="225" t="s">
        <v>208</v>
      </c>
      <c r="G560" s="223"/>
      <c r="H560" s="226">
        <v>10</v>
      </c>
      <c r="I560" s="227"/>
      <c r="J560" s="223"/>
      <c r="K560" s="223"/>
      <c r="L560" s="228"/>
      <c r="M560" s="229"/>
      <c r="N560" s="230"/>
      <c r="O560" s="230"/>
      <c r="P560" s="230"/>
      <c r="Q560" s="230"/>
      <c r="R560" s="230"/>
      <c r="S560" s="230"/>
      <c r="T560" s="231"/>
      <c r="AT560" s="232" t="s">
        <v>145</v>
      </c>
      <c r="AU560" s="232" t="s">
        <v>86</v>
      </c>
      <c r="AV560" s="14" t="s">
        <v>86</v>
      </c>
      <c r="AW560" s="14" t="s">
        <v>35</v>
      </c>
      <c r="AX560" s="14" t="s">
        <v>21</v>
      </c>
      <c r="AY560" s="232" t="s">
        <v>131</v>
      </c>
    </row>
    <row r="561" spans="1:65" s="2" customFormat="1" ht="16.5" customHeight="1">
      <c r="A561" s="35"/>
      <c r="B561" s="36"/>
      <c r="C561" s="257" t="s">
        <v>588</v>
      </c>
      <c r="D561" s="257" t="s">
        <v>491</v>
      </c>
      <c r="E561" s="258" t="s">
        <v>589</v>
      </c>
      <c r="F561" s="259" t="s">
        <v>590</v>
      </c>
      <c r="G561" s="260" t="s">
        <v>137</v>
      </c>
      <c r="H561" s="261">
        <v>11</v>
      </c>
      <c r="I561" s="262"/>
      <c r="J561" s="263">
        <f>ROUND(I561*H561,2)</f>
        <v>0</v>
      </c>
      <c r="K561" s="259" t="s">
        <v>138</v>
      </c>
      <c r="L561" s="264"/>
      <c r="M561" s="265" t="s">
        <v>1</v>
      </c>
      <c r="N561" s="266" t="s">
        <v>44</v>
      </c>
      <c r="O561" s="72"/>
      <c r="P561" s="201">
        <f>O561*H561</f>
        <v>0</v>
      </c>
      <c r="Q561" s="201">
        <v>1.18E-2</v>
      </c>
      <c r="R561" s="201">
        <f>Q561*H561</f>
        <v>0.1298</v>
      </c>
      <c r="S561" s="201">
        <v>0</v>
      </c>
      <c r="T561" s="202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03" t="s">
        <v>410</v>
      </c>
      <c r="AT561" s="203" t="s">
        <v>491</v>
      </c>
      <c r="AU561" s="203" t="s">
        <v>86</v>
      </c>
      <c r="AY561" s="18" t="s">
        <v>131</v>
      </c>
      <c r="BE561" s="204">
        <f>IF(N561="základní",J561,0)</f>
        <v>0</v>
      </c>
      <c r="BF561" s="204">
        <f>IF(N561="snížená",J561,0)</f>
        <v>0</v>
      </c>
      <c r="BG561" s="204">
        <f>IF(N561="zákl. přenesená",J561,0)</f>
        <v>0</v>
      </c>
      <c r="BH561" s="204">
        <f>IF(N561="sníž. přenesená",J561,0)</f>
        <v>0</v>
      </c>
      <c r="BI561" s="204">
        <f>IF(N561="nulová",J561,0)</f>
        <v>0</v>
      </c>
      <c r="BJ561" s="18" t="s">
        <v>21</v>
      </c>
      <c r="BK561" s="204">
        <f>ROUND(I561*H561,2)</f>
        <v>0</v>
      </c>
      <c r="BL561" s="18" t="s">
        <v>294</v>
      </c>
      <c r="BM561" s="203" t="s">
        <v>591</v>
      </c>
    </row>
    <row r="562" spans="1:65" s="2" customFormat="1" ht="11.25">
      <c r="A562" s="35"/>
      <c r="B562" s="36"/>
      <c r="C562" s="37"/>
      <c r="D562" s="205" t="s">
        <v>141</v>
      </c>
      <c r="E562" s="37"/>
      <c r="F562" s="206" t="s">
        <v>590</v>
      </c>
      <c r="G562" s="37"/>
      <c r="H562" s="37"/>
      <c r="I562" s="207"/>
      <c r="J562" s="37"/>
      <c r="K562" s="37"/>
      <c r="L562" s="40"/>
      <c r="M562" s="208"/>
      <c r="N562" s="209"/>
      <c r="O562" s="72"/>
      <c r="P562" s="72"/>
      <c r="Q562" s="72"/>
      <c r="R562" s="72"/>
      <c r="S562" s="72"/>
      <c r="T562" s="73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8" t="s">
        <v>141</v>
      </c>
      <c r="AU562" s="18" t="s">
        <v>86</v>
      </c>
    </row>
    <row r="563" spans="1:65" s="13" customFormat="1" ht="11.25">
      <c r="B563" s="212"/>
      <c r="C563" s="213"/>
      <c r="D563" s="205" t="s">
        <v>145</v>
      </c>
      <c r="E563" s="214" t="s">
        <v>1</v>
      </c>
      <c r="F563" s="215" t="s">
        <v>592</v>
      </c>
      <c r="G563" s="213"/>
      <c r="H563" s="214" t="s">
        <v>1</v>
      </c>
      <c r="I563" s="216"/>
      <c r="J563" s="213"/>
      <c r="K563" s="213"/>
      <c r="L563" s="217"/>
      <c r="M563" s="218"/>
      <c r="N563" s="219"/>
      <c r="O563" s="219"/>
      <c r="P563" s="219"/>
      <c r="Q563" s="219"/>
      <c r="R563" s="219"/>
      <c r="S563" s="219"/>
      <c r="T563" s="220"/>
      <c r="AT563" s="221" t="s">
        <v>145</v>
      </c>
      <c r="AU563" s="221" t="s">
        <v>86</v>
      </c>
      <c r="AV563" s="13" t="s">
        <v>21</v>
      </c>
      <c r="AW563" s="13" t="s">
        <v>35</v>
      </c>
      <c r="AX563" s="13" t="s">
        <v>79</v>
      </c>
      <c r="AY563" s="221" t="s">
        <v>131</v>
      </c>
    </row>
    <row r="564" spans="1:65" s="14" customFormat="1" ht="11.25">
      <c r="B564" s="222"/>
      <c r="C564" s="223"/>
      <c r="D564" s="205" t="s">
        <v>145</v>
      </c>
      <c r="E564" s="224" t="s">
        <v>1</v>
      </c>
      <c r="F564" s="225" t="s">
        <v>25</v>
      </c>
      <c r="G564" s="223"/>
      <c r="H564" s="226">
        <v>10</v>
      </c>
      <c r="I564" s="227"/>
      <c r="J564" s="223"/>
      <c r="K564" s="223"/>
      <c r="L564" s="228"/>
      <c r="M564" s="229"/>
      <c r="N564" s="230"/>
      <c r="O564" s="230"/>
      <c r="P564" s="230"/>
      <c r="Q564" s="230"/>
      <c r="R564" s="230"/>
      <c r="S564" s="230"/>
      <c r="T564" s="231"/>
      <c r="AT564" s="232" t="s">
        <v>145</v>
      </c>
      <c r="AU564" s="232" t="s">
        <v>86</v>
      </c>
      <c r="AV564" s="14" t="s">
        <v>86</v>
      </c>
      <c r="AW564" s="14" t="s">
        <v>35</v>
      </c>
      <c r="AX564" s="14" t="s">
        <v>79</v>
      </c>
      <c r="AY564" s="232" t="s">
        <v>131</v>
      </c>
    </row>
    <row r="565" spans="1:65" s="14" customFormat="1" ht="11.25">
      <c r="B565" s="222"/>
      <c r="C565" s="223"/>
      <c r="D565" s="205" t="s">
        <v>145</v>
      </c>
      <c r="E565" s="224" t="s">
        <v>1</v>
      </c>
      <c r="F565" s="225" t="s">
        <v>593</v>
      </c>
      <c r="G565" s="223"/>
      <c r="H565" s="226">
        <v>11</v>
      </c>
      <c r="I565" s="227"/>
      <c r="J565" s="223"/>
      <c r="K565" s="223"/>
      <c r="L565" s="228"/>
      <c r="M565" s="229"/>
      <c r="N565" s="230"/>
      <c r="O565" s="230"/>
      <c r="P565" s="230"/>
      <c r="Q565" s="230"/>
      <c r="R565" s="230"/>
      <c r="S565" s="230"/>
      <c r="T565" s="231"/>
      <c r="AT565" s="232" t="s">
        <v>145</v>
      </c>
      <c r="AU565" s="232" t="s">
        <v>86</v>
      </c>
      <c r="AV565" s="14" t="s">
        <v>86</v>
      </c>
      <c r="AW565" s="14" t="s">
        <v>35</v>
      </c>
      <c r="AX565" s="14" t="s">
        <v>21</v>
      </c>
      <c r="AY565" s="232" t="s">
        <v>131</v>
      </c>
    </row>
    <row r="566" spans="1:65" s="2" customFormat="1" ht="24.2" customHeight="1">
      <c r="A566" s="35"/>
      <c r="B566" s="36"/>
      <c r="C566" s="192" t="s">
        <v>594</v>
      </c>
      <c r="D566" s="192" t="s">
        <v>134</v>
      </c>
      <c r="E566" s="193" t="s">
        <v>595</v>
      </c>
      <c r="F566" s="194" t="s">
        <v>596</v>
      </c>
      <c r="G566" s="195" t="s">
        <v>337</v>
      </c>
      <c r="H566" s="196">
        <v>0.23799999999999999</v>
      </c>
      <c r="I566" s="197"/>
      <c r="J566" s="198">
        <f>ROUND(I566*H566,2)</f>
        <v>0</v>
      </c>
      <c r="K566" s="194" t="s">
        <v>138</v>
      </c>
      <c r="L566" s="40"/>
      <c r="M566" s="199" t="s">
        <v>1</v>
      </c>
      <c r="N566" s="200" t="s">
        <v>44</v>
      </c>
      <c r="O566" s="72"/>
      <c r="P566" s="201">
        <f>O566*H566</f>
        <v>0</v>
      </c>
      <c r="Q566" s="201">
        <v>0</v>
      </c>
      <c r="R566" s="201">
        <f>Q566*H566</f>
        <v>0</v>
      </c>
      <c r="S566" s="201">
        <v>0</v>
      </c>
      <c r="T566" s="202">
        <f>S566*H566</f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203" t="s">
        <v>294</v>
      </c>
      <c r="AT566" s="203" t="s">
        <v>134</v>
      </c>
      <c r="AU566" s="203" t="s">
        <v>86</v>
      </c>
      <c r="AY566" s="18" t="s">
        <v>131</v>
      </c>
      <c r="BE566" s="204">
        <f>IF(N566="základní",J566,0)</f>
        <v>0</v>
      </c>
      <c r="BF566" s="204">
        <f>IF(N566="snížená",J566,0)</f>
        <v>0</v>
      </c>
      <c r="BG566" s="204">
        <f>IF(N566="zákl. přenesená",J566,0)</f>
        <v>0</v>
      </c>
      <c r="BH566" s="204">
        <f>IF(N566="sníž. přenesená",J566,0)</f>
        <v>0</v>
      </c>
      <c r="BI566" s="204">
        <f>IF(N566="nulová",J566,0)</f>
        <v>0</v>
      </c>
      <c r="BJ566" s="18" t="s">
        <v>21</v>
      </c>
      <c r="BK566" s="204">
        <f>ROUND(I566*H566,2)</f>
        <v>0</v>
      </c>
      <c r="BL566" s="18" t="s">
        <v>294</v>
      </c>
      <c r="BM566" s="203" t="s">
        <v>597</v>
      </c>
    </row>
    <row r="567" spans="1:65" s="2" customFormat="1" ht="29.25">
      <c r="A567" s="35"/>
      <c r="B567" s="36"/>
      <c r="C567" s="37"/>
      <c r="D567" s="205" t="s">
        <v>141</v>
      </c>
      <c r="E567" s="37"/>
      <c r="F567" s="206" t="s">
        <v>598</v>
      </c>
      <c r="G567" s="37"/>
      <c r="H567" s="37"/>
      <c r="I567" s="207"/>
      <c r="J567" s="37"/>
      <c r="K567" s="37"/>
      <c r="L567" s="40"/>
      <c r="M567" s="208"/>
      <c r="N567" s="209"/>
      <c r="O567" s="72"/>
      <c r="P567" s="72"/>
      <c r="Q567" s="72"/>
      <c r="R567" s="72"/>
      <c r="S567" s="72"/>
      <c r="T567" s="73"/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T567" s="18" t="s">
        <v>141</v>
      </c>
      <c r="AU567" s="18" t="s">
        <v>86</v>
      </c>
    </row>
    <row r="568" spans="1:65" s="2" customFormat="1" ht="11.25">
      <c r="A568" s="35"/>
      <c r="B568" s="36"/>
      <c r="C568" s="37"/>
      <c r="D568" s="210" t="s">
        <v>143</v>
      </c>
      <c r="E568" s="37"/>
      <c r="F568" s="211" t="s">
        <v>599</v>
      </c>
      <c r="G568" s="37"/>
      <c r="H568" s="37"/>
      <c r="I568" s="207"/>
      <c r="J568" s="37"/>
      <c r="K568" s="37"/>
      <c r="L568" s="40"/>
      <c r="M568" s="208"/>
      <c r="N568" s="209"/>
      <c r="O568" s="72"/>
      <c r="P568" s="72"/>
      <c r="Q568" s="72"/>
      <c r="R568" s="72"/>
      <c r="S568" s="72"/>
      <c r="T568" s="73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143</v>
      </c>
      <c r="AU568" s="18" t="s">
        <v>86</v>
      </c>
    </row>
    <row r="569" spans="1:65" s="2" customFormat="1" ht="24.2" customHeight="1">
      <c r="A569" s="35"/>
      <c r="B569" s="36"/>
      <c r="C569" s="192" t="s">
        <v>600</v>
      </c>
      <c r="D569" s="192" t="s">
        <v>134</v>
      </c>
      <c r="E569" s="193" t="s">
        <v>601</v>
      </c>
      <c r="F569" s="194" t="s">
        <v>602</v>
      </c>
      <c r="G569" s="195" t="s">
        <v>337</v>
      </c>
      <c r="H569" s="196">
        <v>0.23799999999999999</v>
      </c>
      <c r="I569" s="197"/>
      <c r="J569" s="198">
        <f>ROUND(I569*H569,2)</f>
        <v>0</v>
      </c>
      <c r="K569" s="194" t="s">
        <v>138</v>
      </c>
      <c r="L569" s="40"/>
      <c r="M569" s="199" t="s">
        <v>1</v>
      </c>
      <c r="N569" s="200" t="s">
        <v>44</v>
      </c>
      <c r="O569" s="72"/>
      <c r="P569" s="201">
        <f>O569*H569</f>
        <v>0</v>
      </c>
      <c r="Q569" s="201">
        <v>0</v>
      </c>
      <c r="R569" s="201">
        <f>Q569*H569</f>
        <v>0</v>
      </c>
      <c r="S569" s="201">
        <v>0</v>
      </c>
      <c r="T569" s="202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03" t="s">
        <v>294</v>
      </c>
      <c r="AT569" s="203" t="s">
        <v>134</v>
      </c>
      <c r="AU569" s="203" t="s">
        <v>86</v>
      </c>
      <c r="AY569" s="18" t="s">
        <v>131</v>
      </c>
      <c r="BE569" s="204">
        <f>IF(N569="základní",J569,0)</f>
        <v>0</v>
      </c>
      <c r="BF569" s="204">
        <f>IF(N569="snížená",J569,0)</f>
        <v>0</v>
      </c>
      <c r="BG569" s="204">
        <f>IF(N569="zákl. přenesená",J569,0)</f>
        <v>0</v>
      </c>
      <c r="BH569" s="204">
        <f>IF(N569="sníž. přenesená",J569,0)</f>
        <v>0</v>
      </c>
      <c r="BI569" s="204">
        <f>IF(N569="nulová",J569,0)</f>
        <v>0</v>
      </c>
      <c r="BJ569" s="18" t="s">
        <v>21</v>
      </c>
      <c r="BK569" s="204">
        <f>ROUND(I569*H569,2)</f>
        <v>0</v>
      </c>
      <c r="BL569" s="18" t="s">
        <v>294</v>
      </c>
      <c r="BM569" s="203" t="s">
        <v>603</v>
      </c>
    </row>
    <row r="570" spans="1:65" s="2" customFormat="1" ht="29.25">
      <c r="A570" s="35"/>
      <c r="B570" s="36"/>
      <c r="C570" s="37"/>
      <c r="D570" s="205" t="s">
        <v>141</v>
      </c>
      <c r="E570" s="37"/>
      <c r="F570" s="206" t="s">
        <v>604</v>
      </c>
      <c r="G570" s="37"/>
      <c r="H570" s="37"/>
      <c r="I570" s="207"/>
      <c r="J570" s="37"/>
      <c r="K570" s="37"/>
      <c r="L570" s="40"/>
      <c r="M570" s="208"/>
      <c r="N570" s="209"/>
      <c r="O570" s="72"/>
      <c r="P570" s="72"/>
      <c r="Q570" s="72"/>
      <c r="R570" s="72"/>
      <c r="S570" s="72"/>
      <c r="T570" s="73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T570" s="18" t="s">
        <v>141</v>
      </c>
      <c r="AU570" s="18" t="s">
        <v>86</v>
      </c>
    </row>
    <row r="571" spans="1:65" s="2" customFormat="1" ht="11.25">
      <c r="A571" s="35"/>
      <c r="B571" s="36"/>
      <c r="C571" s="37"/>
      <c r="D571" s="210" t="s">
        <v>143</v>
      </c>
      <c r="E571" s="37"/>
      <c r="F571" s="211" t="s">
        <v>605</v>
      </c>
      <c r="G571" s="37"/>
      <c r="H571" s="37"/>
      <c r="I571" s="207"/>
      <c r="J571" s="37"/>
      <c r="K571" s="37"/>
      <c r="L571" s="40"/>
      <c r="M571" s="208"/>
      <c r="N571" s="209"/>
      <c r="O571" s="72"/>
      <c r="P571" s="72"/>
      <c r="Q571" s="72"/>
      <c r="R571" s="72"/>
      <c r="S571" s="72"/>
      <c r="T571" s="73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T571" s="18" t="s">
        <v>143</v>
      </c>
      <c r="AU571" s="18" t="s">
        <v>86</v>
      </c>
    </row>
    <row r="572" spans="1:65" s="12" customFormat="1" ht="22.9" customHeight="1">
      <c r="B572" s="176"/>
      <c r="C572" s="177"/>
      <c r="D572" s="178" t="s">
        <v>78</v>
      </c>
      <c r="E572" s="190" t="s">
        <v>606</v>
      </c>
      <c r="F572" s="190" t="s">
        <v>607</v>
      </c>
      <c r="G572" s="177"/>
      <c r="H572" s="177"/>
      <c r="I572" s="180"/>
      <c r="J572" s="191">
        <f>BK572</f>
        <v>0</v>
      </c>
      <c r="K572" s="177"/>
      <c r="L572" s="182"/>
      <c r="M572" s="183"/>
      <c r="N572" s="184"/>
      <c r="O572" s="184"/>
      <c r="P572" s="185">
        <f>SUM(P573:P629)</f>
        <v>0</v>
      </c>
      <c r="Q572" s="184"/>
      <c r="R572" s="185">
        <f>SUM(R573:R629)</f>
        <v>5.7000144000000003E-2</v>
      </c>
      <c r="S572" s="184"/>
      <c r="T572" s="186">
        <f>SUM(T573:T629)</f>
        <v>0</v>
      </c>
      <c r="AR572" s="187" t="s">
        <v>86</v>
      </c>
      <c r="AT572" s="188" t="s">
        <v>78</v>
      </c>
      <c r="AU572" s="188" t="s">
        <v>21</v>
      </c>
      <c r="AY572" s="187" t="s">
        <v>131</v>
      </c>
      <c r="BK572" s="189">
        <f>SUM(BK573:BK629)</f>
        <v>0</v>
      </c>
    </row>
    <row r="573" spans="1:65" s="2" customFormat="1" ht="16.5" customHeight="1">
      <c r="A573" s="35"/>
      <c r="B573" s="36"/>
      <c r="C573" s="192" t="s">
        <v>608</v>
      </c>
      <c r="D573" s="192" t="s">
        <v>134</v>
      </c>
      <c r="E573" s="193" t="s">
        <v>609</v>
      </c>
      <c r="F573" s="194" t="s">
        <v>610</v>
      </c>
      <c r="G573" s="195" t="s">
        <v>137</v>
      </c>
      <c r="H573" s="196">
        <v>68.28</v>
      </c>
      <c r="I573" s="197"/>
      <c r="J573" s="198">
        <f>ROUND(I573*H573,2)</f>
        <v>0</v>
      </c>
      <c r="K573" s="194" t="s">
        <v>138</v>
      </c>
      <c r="L573" s="40"/>
      <c r="M573" s="199" t="s">
        <v>1</v>
      </c>
      <c r="N573" s="200" t="s">
        <v>44</v>
      </c>
      <c r="O573" s="72"/>
      <c r="P573" s="201">
        <f>O573*H573</f>
        <v>0</v>
      </c>
      <c r="Q573" s="201">
        <v>0</v>
      </c>
      <c r="R573" s="201">
        <f>Q573*H573</f>
        <v>0</v>
      </c>
      <c r="S573" s="201">
        <v>0</v>
      </c>
      <c r="T573" s="202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03" t="s">
        <v>294</v>
      </c>
      <c r="AT573" s="203" t="s">
        <v>134</v>
      </c>
      <c r="AU573" s="203" t="s">
        <v>86</v>
      </c>
      <c r="AY573" s="18" t="s">
        <v>131</v>
      </c>
      <c r="BE573" s="204">
        <f>IF(N573="základní",J573,0)</f>
        <v>0</v>
      </c>
      <c r="BF573" s="204">
        <f>IF(N573="snížená",J573,0)</f>
        <v>0</v>
      </c>
      <c r="BG573" s="204">
        <f>IF(N573="zákl. přenesená",J573,0)</f>
        <v>0</v>
      </c>
      <c r="BH573" s="204">
        <f>IF(N573="sníž. přenesená",J573,0)</f>
        <v>0</v>
      </c>
      <c r="BI573" s="204">
        <f>IF(N573="nulová",J573,0)</f>
        <v>0</v>
      </c>
      <c r="BJ573" s="18" t="s">
        <v>21</v>
      </c>
      <c r="BK573" s="204">
        <f>ROUND(I573*H573,2)</f>
        <v>0</v>
      </c>
      <c r="BL573" s="18" t="s">
        <v>294</v>
      </c>
      <c r="BM573" s="203" t="s">
        <v>611</v>
      </c>
    </row>
    <row r="574" spans="1:65" s="2" customFormat="1" ht="11.25">
      <c r="A574" s="35"/>
      <c r="B574" s="36"/>
      <c r="C574" s="37"/>
      <c r="D574" s="205" t="s">
        <v>141</v>
      </c>
      <c r="E574" s="37"/>
      <c r="F574" s="206" t="s">
        <v>612</v>
      </c>
      <c r="G574" s="37"/>
      <c r="H574" s="37"/>
      <c r="I574" s="207"/>
      <c r="J574" s="37"/>
      <c r="K574" s="37"/>
      <c r="L574" s="40"/>
      <c r="M574" s="208"/>
      <c r="N574" s="209"/>
      <c r="O574" s="72"/>
      <c r="P574" s="72"/>
      <c r="Q574" s="72"/>
      <c r="R574" s="72"/>
      <c r="S574" s="72"/>
      <c r="T574" s="73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141</v>
      </c>
      <c r="AU574" s="18" t="s">
        <v>86</v>
      </c>
    </row>
    <row r="575" spans="1:65" s="2" customFormat="1" ht="11.25">
      <c r="A575" s="35"/>
      <c r="B575" s="36"/>
      <c r="C575" s="37"/>
      <c r="D575" s="210" t="s">
        <v>143</v>
      </c>
      <c r="E575" s="37"/>
      <c r="F575" s="211" t="s">
        <v>613</v>
      </c>
      <c r="G575" s="37"/>
      <c r="H575" s="37"/>
      <c r="I575" s="207"/>
      <c r="J575" s="37"/>
      <c r="K575" s="37"/>
      <c r="L575" s="40"/>
      <c r="M575" s="208"/>
      <c r="N575" s="209"/>
      <c r="O575" s="72"/>
      <c r="P575" s="72"/>
      <c r="Q575" s="72"/>
      <c r="R575" s="72"/>
      <c r="S575" s="72"/>
      <c r="T575" s="73"/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T575" s="18" t="s">
        <v>143</v>
      </c>
      <c r="AU575" s="18" t="s">
        <v>86</v>
      </c>
    </row>
    <row r="576" spans="1:65" s="13" customFormat="1" ht="11.25">
      <c r="B576" s="212"/>
      <c r="C576" s="213"/>
      <c r="D576" s="205" t="s">
        <v>145</v>
      </c>
      <c r="E576" s="214" t="s">
        <v>1</v>
      </c>
      <c r="F576" s="215" t="s">
        <v>215</v>
      </c>
      <c r="G576" s="213"/>
      <c r="H576" s="214" t="s">
        <v>1</v>
      </c>
      <c r="I576" s="216"/>
      <c r="J576" s="213"/>
      <c r="K576" s="213"/>
      <c r="L576" s="217"/>
      <c r="M576" s="218"/>
      <c r="N576" s="219"/>
      <c r="O576" s="219"/>
      <c r="P576" s="219"/>
      <c r="Q576" s="219"/>
      <c r="R576" s="219"/>
      <c r="S576" s="219"/>
      <c r="T576" s="220"/>
      <c r="AT576" s="221" t="s">
        <v>145</v>
      </c>
      <c r="AU576" s="221" t="s">
        <v>86</v>
      </c>
      <c r="AV576" s="13" t="s">
        <v>21</v>
      </c>
      <c r="AW576" s="13" t="s">
        <v>35</v>
      </c>
      <c r="AX576" s="13" t="s">
        <v>79</v>
      </c>
      <c r="AY576" s="221" t="s">
        <v>131</v>
      </c>
    </row>
    <row r="577" spans="1:65" s="14" customFormat="1" ht="11.25">
      <c r="B577" s="222"/>
      <c r="C577" s="223"/>
      <c r="D577" s="205" t="s">
        <v>145</v>
      </c>
      <c r="E577" s="224" t="s">
        <v>1</v>
      </c>
      <c r="F577" s="225" t="s">
        <v>148</v>
      </c>
      <c r="G577" s="223"/>
      <c r="H577" s="226">
        <v>1.83</v>
      </c>
      <c r="I577" s="227"/>
      <c r="J577" s="223"/>
      <c r="K577" s="223"/>
      <c r="L577" s="228"/>
      <c r="M577" s="229"/>
      <c r="N577" s="230"/>
      <c r="O577" s="230"/>
      <c r="P577" s="230"/>
      <c r="Q577" s="230"/>
      <c r="R577" s="230"/>
      <c r="S577" s="230"/>
      <c r="T577" s="231"/>
      <c r="AT577" s="232" t="s">
        <v>145</v>
      </c>
      <c r="AU577" s="232" t="s">
        <v>86</v>
      </c>
      <c r="AV577" s="14" t="s">
        <v>86</v>
      </c>
      <c r="AW577" s="14" t="s">
        <v>35</v>
      </c>
      <c r="AX577" s="14" t="s">
        <v>79</v>
      </c>
      <c r="AY577" s="232" t="s">
        <v>131</v>
      </c>
    </row>
    <row r="578" spans="1:65" s="14" customFormat="1" ht="11.25">
      <c r="B578" s="222"/>
      <c r="C578" s="223"/>
      <c r="D578" s="205" t="s">
        <v>145</v>
      </c>
      <c r="E578" s="224" t="s">
        <v>1</v>
      </c>
      <c r="F578" s="225" t="s">
        <v>149</v>
      </c>
      <c r="G578" s="223"/>
      <c r="H578" s="226">
        <v>11.7</v>
      </c>
      <c r="I578" s="227"/>
      <c r="J578" s="223"/>
      <c r="K578" s="223"/>
      <c r="L578" s="228"/>
      <c r="M578" s="229"/>
      <c r="N578" s="230"/>
      <c r="O578" s="230"/>
      <c r="P578" s="230"/>
      <c r="Q578" s="230"/>
      <c r="R578" s="230"/>
      <c r="S578" s="230"/>
      <c r="T578" s="231"/>
      <c r="AT578" s="232" t="s">
        <v>145</v>
      </c>
      <c r="AU578" s="232" t="s">
        <v>86</v>
      </c>
      <c r="AV578" s="14" t="s">
        <v>86</v>
      </c>
      <c r="AW578" s="14" t="s">
        <v>35</v>
      </c>
      <c r="AX578" s="14" t="s">
        <v>79</v>
      </c>
      <c r="AY578" s="232" t="s">
        <v>131</v>
      </c>
    </row>
    <row r="579" spans="1:65" s="14" customFormat="1" ht="11.25">
      <c r="B579" s="222"/>
      <c r="C579" s="223"/>
      <c r="D579" s="205" t="s">
        <v>145</v>
      </c>
      <c r="E579" s="224" t="s">
        <v>1</v>
      </c>
      <c r="F579" s="225" t="s">
        <v>150</v>
      </c>
      <c r="G579" s="223"/>
      <c r="H579" s="226">
        <v>15.12</v>
      </c>
      <c r="I579" s="227"/>
      <c r="J579" s="223"/>
      <c r="K579" s="223"/>
      <c r="L579" s="228"/>
      <c r="M579" s="229"/>
      <c r="N579" s="230"/>
      <c r="O579" s="230"/>
      <c r="P579" s="230"/>
      <c r="Q579" s="230"/>
      <c r="R579" s="230"/>
      <c r="S579" s="230"/>
      <c r="T579" s="231"/>
      <c r="AT579" s="232" t="s">
        <v>145</v>
      </c>
      <c r="AU579" s="232" t="s">
        <v>86</v>
      </c>
      <c r="AV579" s="14" t="s">
        <v>86</v>
      </c>
      <c r="AW579" s="14" t="s">
        <v>35</v>
      </c>
      <c r="AX579" s="14" t="s">
        <v>79</v>
      </c>
      <c r="AY579" s="232" t="s">
        <v>131</v>
      </c>
    </row>
    <row r="580" spans="1:65" s="14" customFormat="1" ht="11.25">
      <c r="B580" s="222"/>
      <c r="C580" s="223"/>
      <c r="D580" s="205" t="s">
        <v>145</v>
      </c>
      <c r="E580" s="224" t="s">
        <v>1</v>
      </c>
      <c r="F580" s="225" t="s">
        <v>151</v>
      </c>
      <c r="G580" s="223"/>
      <c r="H580" s="226">
        <v>3.78</v>
      </c>
      <c r="I580" s="227"/>
      <c r="J580" s="223"/>
      <c r="K580" s="223"/>
      <c r="L580" s="228"/>
      <c r="M580" s="229"/>
      <c r="N580" s="230"/>
      <c r="O580" s="230"/>
      <c r="P580" s="230"/>
      <c r="Q580" s="230"/>
      <c r="R580" s="230"/>
      <c r="S580" s="230"/>
      <c r="T580" s="231"/>
      <c r="AT580" s="232" t="s">
        <v>145</v>
      </c>
      <c r="AU580" s="232" t="s">
        <v>86</v>
      </c>
      <c r="AV580" s="14" t="s">
        <v>86</v>
      </c>
      <c r="AW580" s="14" t="s">
        <v>35</v>
      </c>
      <c r="AX580" s="14" t="s">
        <v>79</v>
      </c>
      <c r="AY580" s="232" t="s">
        <v>131</v>
      </c>
    </row>
    <row r="581" spans="1:65" s="14" customFormat="1" ht="11.25">
      <c r="B581" s="222"/>
      <c r="C581" s="223"/>
      <c r="D581" s="205" t="s">
        <v>145</v>
      </c>
      <c r="E581" s="224" t="s">
        <v>1</v>
      </c>
      <c r="F581" s="225" t="s">
        <v>614</v>
      </c>
      <c r="G581" s="223"/>
      <c r="H581" s="226">
        <v>5.67</v>
      </c>
      <c r="I581" s="227"/>
      <c r="J581" s="223"/>
      <c r="K581" s="223"/>
      <c r="L581" s="228"/>
      <c r="M581" s="229"/>
      <c r="N581" s="230"/>
      <c r="O581" s="230"/>
      <c r="P581" s="230"/>
      <c r="Q581" s="230"/>
      <c r="R581" s="230"/>
      <c r="S581" s="230"/>
      <c r="T581" s="231"/>
      <c r="AT581" s="232" t="s">
        <v>145</v>
      </c>
      <c r="AU581" s="232" t="s">
        <v>86</v>
      </c>
      <c r="AV581" s="14" t="s">
        <v>86</v>
      </c>
      <c r="AW581" s="14" t="s">
        <v>35</v>
      </c>
      <c r="AX581" s="14" t="s">
        <v>79</v>
      </c>
      <c r="AY581" s="232" t="s">
        <v>131</v>
      </c>
    </row>
    <row r="582" spans="1:65" s="14" customFormat="1" ht="11.25">
      <c r="B582" s="222"/>
      <c r="C582" s="223"/>
      <c r="D582" s="205" t="s">
        <v>145</v>
      </c>
      <c r="E582" s="224" t="s">
        <v>1</v>
      </c>
      <c r="F582" s="225" t="s">
        <v>216</v>
      </c>
      <c r="G582" s="223"/>
      <c r="H582" s="226">
        <v>4.32</v>
      </c>
      <c r="I582" s="227"/>
      <c r="J582" s="223"/>
      <c r="K582" s="223"/>
      <c r="L582" s="228"/>
      <c r="M582" s="229"/>
      <c r="N582" s="230"/>
      <c r="O582" s="230"/>
      <c r="P582" s="230"/>
      <c r="Q582" s="230"/>
      <c r="R582" s="230"/>
      <c r="S582" s="230"/>
      <c r="T582" s="231"/>
      <c r="AT582" s="232" t="s">
        <v>145</v>
      </c>
      <c r="AU582" s="232" t="s">
        <v>86</v>
      </c>
      <c r="AV582" s="14" t="s">
        <v>86</v>
      </c>
      <c r="AW582" s="14" t="s">
        <v>35</v>
      </c>
      <c r="AX582" s="14" t="s">
        <v>79</v>
      </c>
      <c r="AY582" s="232" t="s">
        <v>131</v>
      </c>
    </row>
    <row r="583" spans="1:65" s="14" customFormat="1" ht="11.25">
      <c r="B583" s="222"/>
      <c r="C583" s="223"/>
      <c r="D583" s="205" t="s">
        <v>145</v>
      </c>
      <c r="E583" s="224" t="s">
        <v>1</v>
      </c>
      <c r="F583" s="225" t="s">
        <v>171</v>
      </c>
      <c r="G583" s="223"/>
      <c r="H583" s="226">
        <v>1.62</v>
      </c>
      <c r="I583" s="227"/>
      <c r="J583" s="223"/>
      <c r="K583" s="223"/>
      <c r="L583" s="228"/>
      <c r="M583" s="229"/>
      <c r="N583" s="230"/>
      <c r="O583" s="230"/>
      <c r="P583" s="230"/>
      <c r="Q583" s="230"/>
      <c r="R583" s="230"/>
      <c r="S583" s="230"/>
      <c r="T583" s="231"/>
      <c r="AT583" s="232" t="s">
        <v>145</v>
      </c>
      <c r="AU583" s="232" t="s">
        <v>86</v>
      </c>
      <c r="AV583" s="14" t="s">
        <v>86</v>
      </c>
      <c r="AW583" s="14" t="s">
        <v>35</v>
      </c>
      <c r="AX583" s="14" t="s">
        <v>79</v>
      </c>
      <c r="AY583" s="232" t="s">
        <v>131</v>
      </c>
    </row>
    <row r="584" spans="1:65" s="14" customFormat="1" ht="11.25">
      <c r="B584" s="222"/>
      <c r="C584" s="223"/>
      <c r="D584" s="205" t="s">
        <v>145</v>
      </c>
      <c r="E584" s="224" t="s">
        <v>1</v>
      </c>
      <c r="F584" s="225" t="s">
        <v>217</v>
      </c>
      <c r="G584" s="223"/>
      <c r="H584" s="226">
        <v>2.5499999999999998</v>
      </c>
      <c r="I584" s="227"/>
      <c r="J584" s="223"/>
      <c r="K584" s="223"/>
      <c r="L584" s="228"/>
      <c r="M584" s="229"/>
      <c r="N584" s="230"/>
      <c r="O584" s="230"/>
      <c r="P584" s="230"/>
      <c r="Q584" s="230"/>
      <c r="R584" s="230"/>
      <c r="S584" s="230"/>
      <c r="T584" s="231"/>
      <c r="AT584" s="232" t="s">
        <v>145</v>
      </c>
      <c r="AU584" s="232" t="s">
        <v>86</v>
      </c>
      <c r="AV584" s="14" t="s">
        <v>86</v>
      </c>
      <c r="AW584" s="14" t="s">
        <v>35</v>
      </c>
      <c r="AX584" s="14" t="s">
        <v>79</v>
      </c>
      <c r="AY584" s="232" t="s">
        <v>131</v>
      </c>
    </row>
    <row r="585" spans="1:65" s="14" customFormat="1" ht="11.25">
      <c r="B585" s="222"/>
      <c r="C585" s="223"/>
      <c r="D585" s="205" t="s">
        <v>145</v>
      </c>
      <c r="E585" s="224" t="s">
        <v>1</v>
      </c>
      <c r="F585" s="225" t="s">
        <v>218</v>
      </c>
      <c r="G585" s="223"/>
      <c r="H585" s="226">
        <v>2.52</v>
      </c>
      <c r="I585" s="227"/>
      <c r="J585" s="223"/>
      <c r="K585" s="223"/>
      <c r="L585" s="228"/>
      <c r="M585" s="229"/>
      <c r="N585" s="230"/>
      <c r="O585" s="230"/>
      <c r="P585" s="230"/>
      <c r="Q585" s="230"/>
      <c r="R585" s="230"/>
      <c r="S585" s="230"/>
      <c r="T585" s="231"/>
      <c r="AT585" s="232" t="s">
        <v>145</v>
      </c>
      <c r="AU585" s="232" t="s">
        <v>86</v>
      </c>
      <c r="AV585" s="14" t="s">
        <v>86</v>
      </c>
      <c r="AW585" s="14" t="s">
        <v>35</v>
      </c>
      <c r="AX585" s="14" t="s">
        <v>79</v>
      </c>
      <c r="AY585" s="232" t="s">
        <v>131</v>
      </c>
    </row>
    <row r="586" spans="1:65" s="14" customFormat="1" ht="11.25">
      <c r="B586" s="222"/>
      <c r="C586" s="223"/>
      <c r="D586" s="205" t="s">
        <v>145</v>
      </c>
      <c r="E586" s="224" t="s">
        <v>1</v>
      </c>
      <c r="F586" s="225" t="s">
        <v>219</v>
      </c>
      <c r="G586" s="223"/>
      <c r="H586" s="226">
        <v>1.89</v>
      </c>
      <c r="I586" s="227"/>
      <c r="J586" s="223"/>
      <c r="K586" s="223"/>
      <c r="L586" s="228"/>
      <c r="M586" s="229"/>
      <c r="N586" s="230"/>
      <c r="O586" s="230"/>
      <c r="P586" s="230"/>
      <c r="Q586" s="230"/>
      <c r="R586" s="230"/>
      <c r="S586" s="230"/>
      <c r="T586" s="231"/>
      <c r="AT586" s="232" t="s">
        <v>145</v>
      </c>
      <c r="AU586" s="232" t="s">
        <v>86</v>
      </c>
      <c r="AV586" s="14" t="s">
        <v>86</v>
      </c>
      <c r="AW586" s="14" t="s">
        <v>35</v>
      </c>
      <c r="AX586" s="14" t="s">
        <v>79</v>
      </c>
      <c r="AY586" s="232" t="s">
        <v>131</v>
      </c>
    </row>
    <row r="587" spans="1:65" s="14" customFormat="1" ht="11.25">
      <c r="B587" s="222"/>
      <c r="C587" s="223"/>
      <c r="D587" s="205" t="s">
        <v>145</v>
      </c>
      <c r="E587" s="224" t="s">
        <v>1</v>
      </c>
      <c r="F587" s="225" t="s">
        <v>220</v>
      </c>
      <c r="G587" s="223"/>
      <c r="H587" s="226">
        <v>1.26</v>
      </c>
      <c r="I587" s="227"/>
      <c r="J587" s="223"/>
      <c r="K587" s="223"/>
      <c r="L587" s="228"/>
      <c r="M587" s="229"/>
      <c r="N587" s="230"/>
      <c r="O587" s="230"/>
      <c r="P587" s="230"/>
      <c r="Q587" s="230"/>
      <c r="R587" s="230"/>
      <c r="S587" s="230"/>
      <c r="T587" s="231"/>
      <c r="AT587" s="232" t="s">
        <v>145</v>
      </c>
      <c r="AU587" s="232" t="s">
        <v>86</v>
      </c>
      <c r="AV587" s="14" t="s">
        <v>86</v>
      </c>
      <c r="AW587" s="14" t="s">
        <v>35</v>
      </c>
      <c r="AX587" s="14" t="s">
        <v>79</v>
      </c>
      <c r="AY587" s="232" t="s">
        <v>131</v>
      </c>
    </row>
    <row r="588" spans="1:65" s="14" customFormat="1" ht="11.25">
      <c r="B588" s="222"/>
      <c r="C588" s="223"/>
      <c r="D588" s="205" t="s">
        <v>145</v>
      </c>
      <c r="E588" s="224" t="s">
        <v>1</v>
      </c>
      <c r="F588" s="225" t="s">
        <v>221</v>
      </c>
      <c r="G588" s="223"/>
      <c r="H588" s="226">
        <v>2.16</v>
      </c>
      <c r="I588" s="227"/>
      <c r="J588" s="223"/>
      <c r="K588" s="223"/>
      <c r="L588" s="228"/>
      <c r="M588" s="229"/>
      <c r="N588" s="230"/>
      <c r="O588" s="230"/>
      <c r="P588" s="230"/>
      <c r="Q588" s="230"/>
      <c r="R588" s="230"/>
      <c r="S588" s="230"/>
      <c r="T588" s="231"/>
      <c r="AT588" s="232" t="s">
        <v>145</v>
      </c>
      <c r="AU588" s="232" t="s">
        <v>86</v>
      </c>
      <c r="AV588" s="14" t="s">
        <v>86</v>
      </c>
      <c r="AW588" s="14" t="s">
        <v>35</v>
      </c>
      <c r="AX588" s="14" t="s">
        <v>79</v>
      </c>
      <c r="AY588" s="232" t="s">
        <v>131</v>
      </c>
    </row>
    <row r="589" spans="1:65" s="14" customFormat="1" ht="11.25">
      <c r="B589" s="222"/>
      <c r="C589" s="223"/>
      <c r="D589" s="205" t="s">
        <v>145</v>
      </c>
      <c r="E589" s="224" t="s">
        <v>1</v>
      </c>
      <c r="F589" s="225" t="s">
        <v>160</v>
      </c>
      <c r="G589" s="223"/>
      <c r="H589" s="226">
        <v>12.6</v>
      </c>
      <c r="I589" s="227"/>
      <c r="J589" s="223"/>
      <c r="K589" s="223"/>
      <c r="L589" s="228"/>
      <c r="M589" s="229"/>
      <c r="N589" s="230"/>
      <c r="O589" s="230"/>
      <c r="P589" s="230"/>
      <c r="Q589" s="230"/>
      <c r="R589" s="230"/>
      <c r="S589" s="230"/>
      <c r="T589" s="231"/>
      <c r="AT589" s="232" t="s">
        <v>145</v>
      </c>
      <c r="AU589" s="232" t="s">
        <v>86</v>
      </c>
      <c r="AV589" s="14" t="s">
        <v>86</v>
      </c>
      <c r="AW589" s="14" t="s">
        <v>35</v>
      </c>
      <c r="AX589" s="14" t="s">
        <v>79</v>
      </c>
      <c r="AY589" s="232" t="s">
        <v>131</v>
      </c>
    </row>
    <row r="590" spans="1:65" s="14" customFormat="1" ht="11.25">
      <c r="B590" s="222"/>
      <c r="C590" s="223"/>
      <c r="D590" s="205" t="s">
        <v>145</v>
      </c>
      <c r="E590" s="224" t="s">
        <v>1</v>
      </c>
      <c r="F590" s="225" t="s">
        <v>161</v>
      </c>
      <c r="G590" s="223"/>
      <c r="H590" s="226">
        <v>1.26</v>
      </c>
      <c r="I590" s="227"/>
      <c r="J590" s="223"/>
      <c r="K590" s="223"/>
      <c r="L590" s="228"/>
      <c r="M590" s="229"/>
      <c r="N590" s="230"/>
      <c r="O590" s="230"/>
      <c r="P590" s="230"/>
      <c r="Q590" s="230"/>
      <c r="R590" s="230"/>
      <c r="S590" s="230"/>
      <c r="T590" s="231"/>
      <c r="AT590" s="232" t="s">
        <v>145</v>
      </c>
      <c r="AU590" s="232" t="s">
        <v>86</v>
      </c>
      <c r="AV590" s="14" t="s">
        <v>86</v>
      </c>
      <c r="AW590" s="14" t="s">
        <v>35</v>
      </c>
      <c r="AX590" s="14" t="s">
        <v>79</v>
      </c>
      <c r="AY590" s="232" t="s">
        <v>131</v>
      </c>
    </row>
    <row r="591" spans="1:65" s="16" customFormat="1" ht="11.25">
      <c r="B591" s="244"/>
      <c r="C591" s="245"/>
      <c r="D591" s="205" t="s">
        <v>145</v>
      </c>
      <c r="E591" s="246" t="s">
        <v>1</v>
      </c>
      <c r="F591" s="247" t="s">
        <v>165</v>
      </c>
      <c r="G591" s="245"/>
      <c r="H591" s="248">
        <v>68.28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AT591" s="254" t="s">
        <v>145</v>
      </c>
      <c r="AU591" s="254" t="s">
        <v>86</v>
      </c>
      <c r="AV591" s="16" t="s">
        <v>139</v>
      </c>
      <c r="AW591" s="16" t="s">
        <v>35</v>
      </c>
      <c r="AX591" s="16" t="s">
        <v>21</v>
      </c>
      <c r="AY591" s="254" t="s">
        <v>131</v>
      </c>
    </row>
    <row r="592" spans="1:65" s="2" customFormat="1" ht="24.2" customHeight="1">
      <c r="A592" s="35"/>
      <c r="B592" s="36"/>
      <c r="C592" s="192" t="s">
        <v>615</v>
      </c>
      <c r="D592" s="192" t="s">
        <v>134</v>
      </c>
      <c r="E592" s="193" t="s">
        <v>616</v>
      </c>
      <c r="F592" s="194" t="s">
        <v>617</v>
      </c>
      <c r="G592" s="195" t="s">
        <v>137</v>
      </c>
      <c r="H592" s="196">
        <v>68.28</v>
      </c>
      <c r="I592" s="197"/>
      <c r="J592" s="198">
        <f>ROUND(I592*H592,2)</f>
        <v>0</v>
      </c>
      <c r="K592" s="194" t="s">
        <v>138</v>
      </c>
      <c r="L592" s="40"/>
      <c r="M592" s="199" t="s">
        <v>1</v>
      </c>
      <c r="N592" s="200" t="s">
        <v>44</v>
      </c>
      <c r="O592" s="72"/>
      <c r="P592" s="201">
        <f>O592*H592</f>
        <v>0</v>
      </c>
      <c r="Q592" s="201">
        <v>1.1E-4</v>
      </c>
      <c r="R592" s="201">
        <f>Q592*H592</f>
        <v>7.5108000000000006E-3</v>
      </c>
      <c r="S592" s="201">
        <v>0</v>
      </c>
      <c r="T592" s="202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03" t="s">
        <v>294</v>
      </c>
      <c r="AT592" s="203" t="s">
        <v>134</v>
      </c>
      <c r="AU592" s="203" t="s">
        <v>86</v>
      </c>
      <c r="AY592" s="18" t="s">
        <v>131</v>
      </c>
      <c r="BE592" s="204">
        <f>IF(N592="základní",J592,0)</f>
        <v>0</v>
      </c>
      <c r="BF592" s="204">
        <f>IF(N592="snížená",J592,0)</f>
        <v>0</v>
      </c>
      <c r="BG592" s="204">
        <f>IF(N592="zákl. přenesená",J592,0)</f>
        <v>0</v>
      </c>
      <c r="BH592" s="204">
        <f>IF(N592="sníž. přenesená",J592,0)</f>
        <v>0</v>
      </c>
      <c r="BI592" s="204">
        <f>IF(N592="nulová",J592,0)</f>
        <v>0</v>
      </c>
      <c r="BJ592" s="18" t="s">
        <v>21</v>
      </c>
      <c r="BK592" s="204">
        <f>ROUND(I592*H592,2)</f>
        <v>0</v>
      </c>
      <c r="BL592" s="18" t="s">
        <v>294</v>
      </c>
      <c r="BM592" s="203" t="s">
        <v>618</v>
      </c>
    </row>
    <row r="593" spans="1:51" s="2" customFormat="1" ht="19.5">
      <c r="A593" s="35"/>
      <c r="B593" s="36"/>
      <c r="C593" s="37"/>
      <c r="D593" s="205" t="s">
        <v>141</v>
      </c>
      <c r="E593" s="37"/>
      <c r="F593" s="206" t="s">
        <v>619</v>
      </c>
      <c r="G593" s="37"/>
      <c r="H593" s="37"/>
      <c r="I593" s="207"/>
      <c r="J593" s="37"/>
      <c r="K593" s="37"/>
      <c r="L593" s="40"/>
      <c r="M593" s="208"/>
      <c r="N593" s="209"/>
      <c r="O593" s="72"/>
      <c r="P593" s="72"/>
      <c r="Q593" s="72"/>
      <c r="R593" s="72"/>
      <c r="S593" s="72"/>
      <c r="T593" s="73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T593" s="18" t="s">
        <v>141</v>
      </c>
      <c r="AU593" s="18" t="s">
        <v>86</v>
      </c>
    </row>
    <row r="594" spans="1:51" s="2" customFormat="1" ht="11.25">
      <c r="A594" s="35"/>
      <c r="B594" s="36"/>
      <c r="C594" s="37"/>
      <c r="D594" s="210" t="s">
        <v>143</v>
      </c>
      <c r="E594" s="37"/>
      <c r="F594" s="211" t="s">
        <v>620</v>
      </c>
      <c r="G594" s="37"/>
      <c r="H594" s="37"/>
      <c r="I594" s="207"/>
      <c r="J594" s="37"/>
      <c r="K594" s="37"/>
      <c r="L594" s="40"/>
      <c r="M594" s="208"/>
      <c r="N594" s="209"/>
      <c r="O594" s="72"/>
      <c r="P594" s="72"/>
      <c r="Q594" s="72"/>
      <c r="R594" s="72"/>
      <c r="S594" s="72"/>
      <c r="T594" s="73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8" t="s">
        <v>143</v>
      </c>
      <c r="AU594" s="18" t="s">
        <v>86</v>
      </c>
    </row>
    <row r="595" spans="1:51" s="13" customFormat="1" ht="11.25">
      <c r="B595" s="212"/>
      <c r="C595" s="213"/>
      <c r="D595" s="205" t="s">
        <v>145</v>
      </c>
      <c r="E595" s="214" t="s">
        <v>1</v>
      </c>
      <c r="F595" s="215" t="s">
        <v>215</v>
      </c>
      <c r="G595" s="213"/>
      <c r="H595" s="214" t="s">
        <v>1</v>
      </c>
      <c r="I595" s="216"/>
      <c r="J595" s="213"/>
      <c r="K595" s="213"/>
      <c r="L595" s="217"/>
      <c r="M595" s="218"/>
      <c r="N595" s="219"/>
      <c r="O595" s="219"/>
      <c r="P595" s="219"/>
      <c r="Q595" s="219"/>
      <c r="R595" s="219"/>
      <c r="S595" s="219"/>
      <c r="T595" s="220"/>
      <c r="AT595" s="221" t="s">
        <v>145</v>
      </c>
      <c r="AU595" s="221" t="s">
        <v>86</v>
      </c>
      <c r="AV595" s="13" t="s">
        <v>21</v>
      </c>
      <c r="AW595" s="13" t="s">
        <v>35</v>
      </c>
      <c r="AX595" s="13" t="s">
        <v>79</v>
      </c>
      <c r="AY595" s="221" t="s">
        <v>131</v>
      </c>
    </row>
    <row r="596" spans="1:51" s="14" customFormat="1" ht="11.25">
      <c r="B596" s="222"/>
      <c r="C596" s="223"/>
      <c r="D596" s="205" t="s">
        <v>145</v>
      </c>
      <c r="E596" s="224" t="s">
        <v>1</v>
      </c>
      <c r="F596" s="225" t="s">
        <v>148</v>
      </c>
      <c r="G596" s="223"/>
      <c r="H596" s="226">
        <v>1.83</v>
      </c>
      <c r="I596" s="227"/>
      <c r="J596" s="223"/>
      <c r="K596" s="223"/>
      <c r="L596" s="228"/>
      <c r="M596" s="229"/>
      <c r="N596" s="230"/>
      <c r="O596" s="230"/>
      <c r="P596" s="230"/>
      <c r="Q596" s="230"/>
      <c r="R596" s="230"/>
      <c r="S596" s="230"/>
      <c r="T596" s="231"/>
      <c r="AT596" s="232" t="s">
        <v>145</v>
      </c>
      <c r="AU596" s="232" t="s">
        <v>86</v>
      </c>
      <c r="AV596" s="14" t="s">
        <v>86</v>
      </c>
      <c r="AW596" s="14" t="s">
        <v>35</v>
      </c>
      <c r="AX596" s="14" t="s">
        <v>79</v>
      </c>
      <c r="AY596" s="232" t="s">
        <v>131</v>
      </c>
    </row>
    <row r="597" spans="1:51" s="14" customFormat="1" ht="11.25">
      <c r="B597" s="222"/>
      <c r="C597" s="223"/>
      <c r="D597" s="205" t="s">
        <v>145</v>
      </c>
      <c r="E597" s="224" t="s">
        <v>1</v>
      </c>
      <c r="F597" s="225" t="s">
        <v>149</v>
      </c>
      <c r="G597" s="223"/>
      <c r="H597" s="226">
        <v>11.7</v>
      </c>
      <c r="I597" s="227"/>
      <c r="J597" s="223"/>
      <c r="K597" s="223"/>
      <c r="L597" s="228"/>
      <c r="M597" s="229"/>
      <c r="N597" s="230"/>
      <c r="O597" s="230"/>
      <c r="P597" s="230"/>
      <c r="Q597" s="230"/>
      <c r="R597" s="230"/>
      <c r="S597" s="230"/>
      <c r="T597" s="231"/>
      <c r="AT597" s="232" t="s">
        <v>145</v>
      </c>
      <c r="AU597" s="232" t="s">
        <v>86</v>
      </c>
      <c r="AV597" s="14" t="s">
        <v>86</v>
      </c>
      <c r="AW597" s="14" t="s">
        <v>35</v>
      </c>
      <c r="AX597" s="14" t="s">
        <v>79</v>
      </c>
      <c r="AY597" s="232" t="s">
        <v>131</v>
      </c>
    </row>
    <row r="598" spans="1:51" s="14" customFormat="1" ht="11.25">
      <c r="B598" s="222"/>
      <c r="C598" s="223"/>
      <c r="D598" s="205" t="s">
        <v>145</v>
      </c>
      <c r="E598" s="224" t="s">
        <v>1</v>
      </c>
      <c r="F598" s="225" t="s">
        <v>150</v>
      </c>
      <c r="G598" s="223"/>
      <c r="H598" s="226">
        <v>15.12</v>
      </c>
      <c r="I598" s="227"/>
      <c r="J598" s="223"/>
      <c r="K598" s="223"/>
      <c r="L598" s="228"/>
      <c r="M598" s="229"/>
      <c r="N598" s="230"/>
      <c r="O598" s="230"/>
      <c r="P598" s="230"/>
      <c r="Q598" s="230"/>
      <c r="R598" s="230"/>
      <c r="S598" s="230"/>
      <c r="T598" s="231"/>
      <c r="AT598" s="232" t="s">
        <v>145</v>
      </c>
      <c r="AU598" s="232" t="s">
        <v>86</v>
      </c>
      <c r="AV598" s="14" t="s">
        <v>86</v>
      </c>
      <c r="AW598" s="14" t="s">
        <v>35</v>
      </c>
      <c r="AX598" s="14" t="s">
        <v>79</v>
      </c>
      <c r="AY598" s="232" t="s">
        <v>131</v>
      </c>
    </row>
    <row r="599" spans="1:51" s="14" customFormat="1" ht="11.25">
      <c r="B599" s="222"/>
      <c r="C599" s="223"/>
      <c r="D599" s="205" t="s">
        <v>145</v>
      </c>
      <c r="E599" s="224" t="s">
        <v>1</v>
      </c>
      <c r="F599" s="225" t="s">
        <v>151</v>
      </c>
      <c r="G599" s="223"/>
      <c r="H599" s="226">
        <v>3.78</v>
      </c>
      <c r="I599" s="227"/>
      <c r="J599" s="223"/>
      <c r="K599" s="223"/>
      <c r="L599" s="228"/>
      <c r="M599" s="229"/>
      <c r="N599" s="230"/>
      <c r="O599" s="230"/>
      <c r="P599" s="230"/>
      <c r="Q599" s="230"/>
      <c r="R599" s="230"/>
      <c r="S599" s="230"/>
      <c r="T599" s="231"/>
      <c r="AT599" s="232" t="s">
        <v>145</v>
      </c>
      <c r="AU599" s="232" t="s">
        <v>86</v>
      </c>
      <c r="AV599" s="14" t="s">
        <v>86</v>
      </c>
      <c r="AW599" s="14" t="s">
        <v>35</v>
      </c>
      <c r="AX599" s="14" t="s">
        <v>79</v>
      </c>
      <c r="AY599" s="232" t="s">
        <v>131</v>
      </c>
    </row>
    <row r="600" spans="1:51" s="14" customFormat="1" ht="11.25">
      <c r="B600" s="222"/>
      <c r="C600" s="223"/>
      <c r="D600" s="205" t="s">
        <v>145</v>
      </c>
      <c r="E600" s="224" t="s">
        <v>1</v>
      </c>
      <c r="F600" s="225" t="s">
        <v>614</v>
      </c>
      <c r="G600" s="223"/>
      <c r="H600" s="226">
        <v>5.67</v>
      </c>
      <c r="I600" s="227"/>
      <c r="J600" s="223"/>
      <c r="K600" s="223"/>
      <c r="L600" s="228"/>
      <c r="M600" s="229"/>
      <c r="N600" s="230"/>
      <c r="O600" s="230"/>
      <c r="P600" s="230"/>
      <c r="Q600" s="230"/>
      <c r="R600" s="230"/>
      <c r="S600" s="230"/>
      <c r="T600" s="231"/>
      <c r="AT600" s="232" t="s">
        <v>145</v>
      </c>
      <c r="AU600" s="232" t="s">
        <v>86</v>
      </c>
      <c r="AV600" s="14" t="s">
        <v>86</v>
      </c>
      <c r="AW600" s="14" t="s">
        <v>35</v>
      </c>
      <c r="AX600" s="14" t="s">
        <v>79</v>
      </c>
      <c r="AY600" s="232" t="s">
        <v>131</v>
      </c>
    </row>
    <row r="601" spans="1:51" s="14" customFormat="1" ht="11.25">
      <c r="B601" s="222"/>
      <c r="C601" s="223"/>
      <c r="D601" s="205" t="s">
        <v>145</v>
      </c>
      <c r="E601" s="224" t="s">
        <v>1</v>
      </c>
      <c r="F601" s="225" t="s">
        <v>216</v>
      </c>
      <c r="G601" s="223"/>
      <c r="H601" s="226">
        <v>4.32</v>
      </c>
      <c r="I601" s="227"/>
      <c r="J601" s="223"/>
      <c r="K601" s="223"/>
      <c r="L601" s="228"/>
      <c r="M601" s="229"/>
      <c r="N601" s="230"/>
      <c r="O601" s="230"/>
      <c r="P601" s="230"/>
      <c r="Q601" s="230"/>
      <c r="R601" s="230"/>
      <c r="S601" s="230"/>
      <c r="T601" s="231"/>
      <c r="AT601" s="232" t="s">
        <v>145</v>
      </c>
      <c r="AU601" s="232" t="s">
        <v>86</v>
      </c>
      <c r="AV601" s="14" t="s">
        <v>86</v>
      </c>
      <c r="AW601" s="14" t="s">
        <v>35</v>
      </c>
      <c r="AX601" s="14" t="s">
        <v>79</v>
      </c>
      <c r="AY601" s="232" t="s">
        <v>131</v>
      </c>
    </row>
    <row r="602" spans="1:51" s="14" customFormat="1" ht="11.25">
      <c r="B602" s="222"/>
      <c r="C602" s="223"/>
      <c r="D602" s="205" t="s">
        <v>145</v>
      </c>
      <c r="E602" s="224" t="s">
        <v>1</v>
      </c>
      <c r="F602" s="225" t="s">
        <v>171</v>
      </c>
      <c r="G602" s="223"/>
      <c r="H602" s="226">
        <v>1.62</v>
      </c>
      <c r="I602" s="227"/>
      <c r="J602" s="223"/>
      <c r="K602" s="223"/>
      <c r="L602" s="228"/>
      <c r="M602" s="229"/>
      <c r="N602" s="230"/>
      <c r="O602" s="230"/>
      <c r="P602" s="230"/>
      <c r="Q602" s="230"/>
      <c r="R602" s="230"/>
      <c r="S602" s="230"/>
      <c r="T602" s="231"/>
      <c r="AT602" s="232" t="s">
        <v>145</v>
      </c>
      <c r="AU602" s="232" t="s">
        <v>86</v>
      </c>
      <c r="AV602" s="14" t="s">
        <v>86</v>
      </c>
      <c r="AW602" s="14" t="s">
        <v>35</v>
      </c>
      <c r="AX602" s="14" t="s">
        <v>79</v>
      </c>
      <c r="AY602" s="232" t="s">
        <v>131</v>
      </c>
    </row>
    <row r="603" spans="1:51" s="14" customFormat="1" ht="11.25">
      <c r="B603" s="222"/>
      <c r="C603" s="223"/>
      <c r="D603" s="205" t="s">
        <v>145</v>
      </c>
      <c r="E603" s="224" t="s">
        <v>1</v>
      </c>
      <c r="F603" s="225" t="s">
        <v>217</v>
      </c>
      <c r="G603" s="223"/>
      <c r="H603" s="226">
        <v>2.5499999999999998</v>
      </c>
      <c r="I603" s="227"/>
      <c r="J603" s="223"/>
      <c r="K603" s="223"/>
      <c r="L603" s="228"/>
      <c r="M603" s="229"/>
      <c r="N603" s="230"/>
      <c r="O603" s="230"/>
      <c r="P603" s="230"/>
      <c r="Q603" s="230"/>
      <c r="R603" s="230"/>
      <c r="S603" s="230"/>
      <c r="T603" s="231"/>
      <c r="AT603" s="232" t="s">
        <v>145</v>
      </c>
      <c r="AU603" s="232" t="s">
        <v>86</v>
      </c>
      <c r="AV603" s="14" t="s">
        <v>86</v>
      </c>
      <c r="AW603" s="14" t="s">
        <v>35</v>
      </c>
      <c r="AX603" s="14" t="s">
        <v>79</v>
      </c>
      <c r="AY603" s="232" t="s">
        <v>131</v>
      </c>
    </row>
    <row r="604" spans="1:51" s="14" customFormat="1" ht="11.25">
      <c r="B604" s="222"/>
      <c r="C604" s="223"/>
      <c r="D604" s="205" t="s">
        <v>145</v>
      </c>
      <c r="E604" s="224" t="s">
        <v>1</v>
      </c>
      <c r="F604" s="225" t="s">
        <v>218</v>
      </c>
      <c r="G604" s="223"/>
      <c r="H604" s="226">
        <v>2.52</v>
      </c>
      <c r="I604" s="227"/>
      <c r="J604" s="223"/>
      <c r="K604" s="223"/>
      <c r="L604" s="228"/>
      <c r="M604" s="229"/>
      <c r="N604" s="230"/>
      <c r="O604" s="230"/>
      <c r="P604" s="230"/>
      <c r="Q604" s="230"/>
      <c r="R604" s="230"/>
      <c r="S604" s="230"/>
      <c r="T604" s="231"/>
      <c r="AT604" s="232" t="s">
        <v>145</v>
      </c>
      <c r="AU604" s="232" t="s">
        <v>86</v>
      </c>
      <c r="AV604" s="14" t="s">
        <v>86</v>
      </c>
      <c r="AW604" s="14" t="s">
        <v>35</v>
      </c>
      <c r="AX604" s="14" t="s">
        <v>79</v>
      </c>
      <c r="AY604" s="232" t="s">
        <v>131</v>
      </c>
    </row>
    <row r="605" spans="1:51" s="14" customFormat="1" ht="11.25">
      <c r="B605" s="222"/>
      <c r="C605" s="223"/>
      <c r="D605" s="205" t="s">
        <v>145</v>
      </c>
      <c r="E605" s="224" t="s">
        <v>1</v>
      </c>
      <c r="F605" s="225" t="s">
        <v>219</v>
      </c>
      <c r="G605" s="223"/>
      <c r="H605" s="226">
        <v>1.89</v>
      </c>
      <c r="I605" s="227"/>
      <c r="J605" s="223"/>
      <c r="K605" s="223"/>
      <c r="L605" s="228"/>
      <c r="M605" s="229"/>
      <c r="N605" s="230"/>
      <c r="O605" s="230"/>
      <c r="P605" s="230"/>
      <c r="Q605" s="230"/>
      <c r="R605" s="230"/>
      <c r="S605" s="230"/>
      <c r="T605" s="231"/>
      <c r="AT605" s="232" t="s">
        <v>145</v>
      </c>
      <c r="AU605" s="232" t="s">
        <v>86</v>
      </c>
      <c r="AV605" s="14" t="s">
        <v>86</v>
      </c>
      <c r="AW605" s="14" t="s">
        <v>35</v>
      </c>
      <c r="AX605" s="14" t="s">
        <v>79</v>
      </c>
      <c r="AY605" s="232" t="s">
        <v>131</v>
      </c>
    </row>
    <row r="606" spans="1:51" s="14" customFormat="1" ht="11.25">
      <c r="B606" s="222"/>
      <c r="C606" s="223"/>
      <c r="D606" s="205" t="s">
        <v>145</v>
      </c>
      <c r="E606" s="224" t="s">
        <v>1</v>
      </c>
      <c r="F606" s="225" t="s">
        <v>220</v>
      </c>
      <c r="G606" s="223"/>
      <c r="H606" s="226">
        <v>1.26</v>
      </c>
      <c r="I606" s="227"/>
      <c r="J606" s="223"/>
      <c r="K606" s="223"/>
      <c r="L606" s="228"/>
      <c r="M606" s="229"/>
      <c r="N606" s="230"/>
      <c r="O606" s="230"/>
      <c r="P606" s="230"/>
      <c r="Q606" s="230"/>
      <c r="R606" s="230"/>
      <c r="S606" s="230"/>
      <c r="T606" s="231"/>
      <c r="AT606" s="232" t="s">
        <v>145</v>
      </c>
      <c r="AU606" s="232" t="s">
        <v>86</v>
      </c>
      <c r="AV606" s="14" t="s">
        <v>86</v>
      </c>
      <c r="AW606" s="14" t="s">
        <v>35</v>
      </c>
      <c r="AX606" s="14" t="s">
        <v>79</v>
      </c>
      <c r="AY606" s="232" t="s">
        <v>131</v>
      </c>
    </row>
    <row r="607" spans="1:51" s="14" customFormat="1" ht="11.25">
      <c r="B607" s="222"/>
      <c r="C607" s="223"/>
      <c r="D607" s="205" t="s">
        <v>145</v>
      </c>
      <c r="E607" s="224" t="s">
        <v>1</v>
      </c>
      <c r="F607" s="225" t="s">
        <v>221</v>
      </c>
      <c r="G607" s="223"/>
      <c r="H607" s="226">
        <v>2.16</v>
      </c>
      <c r="I607" s="227"/>
      <c r="J607" s="223"/>
      <c r="K607" s="223"/>
      <c r="L607" s="228"/>
      <c r="M607" s="229"/>
      <c r="N607" s="230"/>
      <c r="O607" s="230"/>
      <c r="P607" s="230"/>
      <c r="Q607" s="230"/>
      <c r="R607" s="230"/>
      <c r="S607" s="230"/>
      <c r="T607" s="231"/>
      <c r="AT607" s="232" t="s">
        <v>145</v>
      </c>
      <c r="AU607" s="232" t="s">
        <v>86</v>
      </c>
      <c r="AV607" s="14" t="s">
        <v>86</v>
      </c>
      <c r="AW607" s="14" t="s">
        <v>35</v>
      </c>
      <c r="AX607" s="14" t="s">
        <v>79</v>
      </c>
      <c r="AY607" s="232" t="s">
        <v>131</v>
      </c>
    </row>
    <row r="608" spans="1:51" s="14" customFormat="1" ht="11.25">
      <c r="B608" s="222"/>
      <c r="C608" s="223"/>
      <c r="D608" s="205" t="s">
        <v>145</v>
      </c>
      <c r="E608" s="224" t="s">
        <v>1</v>
      </c>
      <c r="F608" s="225" t="s">
        <v>160</v>
      </c>
      <c r="G608" s="223"/>
      <c r="H608" s="226">
        <v>12.6</v>
      </c>
      <c r="I608" s="227"/>
      <c r="J608" s="223"/>
      <c r="K608" s="223"/>
      <c r="L608" s="228"/>
      <c r="M608" s="229"/>
      <c r="N608" s="230"/>
      <c r="O608" s="230"/>
      <c r="P608" s="230"/>
      <c r="Q608" s="230"/>
      <c r="R608" s="230"/>
      <c r="S608" s="230"/>
      <c r="T608" s="231"/>
      <c r="AT608" s="232" t="s">
        <v>145</v>
      </c>
      <c r="AU608" s="232" t="s">
        <v>86</v>
      </c>
      <c r="AV608" s="14" t="s">
        <v>86</v>
      </c>
      <c r="AW608" s="14" t="s">
        <v>35</v>
      </c>
      <c r="AX608" s="14" t="s">
        <v>79</v>
      </c>
      <c r="AY608" s="232" t="s">
        <v>131</v>
      </c>
    </row>
    <row r="609" spans="1:65" s="14" customFormat="1" ht="11.25">
      <c r="B609" s="222"/>
      <c r="C609" s="223"/>
      <c r="D609" s="205" t="s">
        <v>145</v>
      </c>
      <c r="E609" s="224" t="s">
        <v>1</v>
      </c>
      <c r="F609" s="225" t="s">
        <v>161</v>
      </c>
      <c r="G609" s="223"/>
      <c r="H609" s="226">
        <v>1.26</v>
      </c>
      <c r="I609" s="227"/>
      <c r="J609" s="223"/>
      <c r="K609" s="223"/>
      <c r="L609" s="228"/>
      <c r="M609" s="229"/>
      <c r="N609" s="230"/>
      <c r="O609" s="230"/>
      <c r="P609" s="230"/>
      <c r="Q609" s="230"/>
      <c r="R609" s="230"/>
      <c r="S609" s="230"/>
      <c r="T609" s="231"/>
      <c r="AT609" s="232" t="s">
        <v>145</v>
      </c>
      <c r="AU609" s="232" t="s">
        <v>86</v>
      </c>
      <c r="AV609" s="14" t="s">
        <v>86</v>
      </c>
      <c r="AW609" s="14" t="s">
        <v>35</v>
      </c>
      <c r="AX609" s="14" t="s">
        <v>79</v>
      </c>
      <c r="AY609" s="232" t="s">
        <v>131</v>
      </c>
    </row>
    <row r="610" spans="1:65" s="16" customFormat="1" ht="11.25">
      <c r="B610" s="244"/>
      <c r="C610" s="245"/>
      <c r="D610" s="205" t="s">
        <v>145</v>
      </c>
      <c r="E610" s="246" t="s">
        <v>1</v>
      </c>
      <c r="F610" s="247" t="s">
        <v>165</v>
      </c>
      <c r="G610" s="245"/>
      <c r="H610" s="248">
        <v>68.28</v>
      </c>
      <c r="I610" s="249"/>
      <c r="J610" s="245"/>
      <c r="K610" s="245"/>
      <c r="L610" s="250"/>
      <c r="M610" s="251"/>
      <c r="N610" s="252"/>
      <c r="O610" s="252"/>
      <c r="P610" s="252"/>
      <c r="Q610" s="252"/>
      <c r="R610" s="252"/>
      <c r="S610" s="252"/>
      <c r="T610" s="253"/>
      <c r="AT610" s="254" t="s">
        <v>145</v>
      </c>
      <c r="AU610" s="254" t="s">
        <v>86</v>
      </c>
      <c r="AV610" s="16" t="s">
        <v>139</v>
      </c>
      <c r="AW610" s="16" t="s">
        <v>35</v>
      </c>
      <c r="AX610" s="16" t="s">
        <v>21</v>
      </c>
      <c r="AY610" s="254" t="s">
        <v>131</v>
      </c>
    </row>
    <row r="611" spans="1:65" s="2" customFormat="1" ht="24.2" customHeight="1">
      <c r="A611" s="35"/>
      <c r="B611" s="36"/>
      <c r="C611" s="192" t="s">
        <v>621</v>
      </c>
      <c r="D611" s="192" t="s">
        <v>134</v>
      </c>
      <c r="E611" s="193" t="s">
        <v>622</v>
      </c>
      <c r="F611" s="194" t="s">
        <v>623</v>
      </c>
      <c r="G611" s="195" t="s">
        <v>137</v>
      </c>
      <c r="H611" s="196">
        <v>68.28</v>
      </c>
      <c r="I611" s="197"/>
      <c r="J611" s="198">
        <f>ROUND(I611*H611,2)</f>
        <v>0</v>
      </c>
      <c r="K611" s="194" t="s">
        <v>138</v>
      </c>
      <c r="L611" s="40"/>
      <c r="M611" s="199" t="s">
        <v>1</v>
      </c>
      <c r="N611" s="200" t="s">
        <v>44</v>
      </c>
      <c r="O611" s="72"/>
      <c r="P611" s="201">
        <f>O611*H611</f>
        <v>0</v>
      </c>
      <c r="Q611" s="201">
        <v>7.2480000000000005E-4</v>
      </c>
      <c r="R611" s="201">
        <f>Q611*H611</f>
        <v>4.9489344000000005E-2</v>
      </c>
      <c r="S611" s="201">
        <v>0</v>
      </c>
      <c r="T611" s="202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03" t="s">
        <v>294</v>
      </c>
      <c r="AT611" s="203" t="s">
        <v>134</v>
      </c>
      <c r="AU611" s="203" t="s">
        <v>86</v>
      </c>
      <c r="AY611" s="18" t="s">
        <v>131</v>
      </c>
      <c r="BE611" s="204">
        <f>IF(N611="základní",J611,0)</f>
        <v>0</v>
      </c>
      <c r="BF611" s="204">
        <f>IF(N611="snížená",J611,0)</f>
        <v>0</v>
      </c>
      <c r="BG611" s="204">
        <f>IF(N611="zákl. přenesená",J611,0)</f>
        <v>0</v>
      </c>
      <c r="BH611" s="204">
        <f>IF(N611="sníž. přenesená",J611,0)</f>
        <v>0</v>
      </c>
      <c r="BI611" s="204">
        <f>IF(N611="nulová",J611,0)</f>
        <v>0</v>
      </c>
      <c r="BJ611" s="18" t="s">
        <v>21</v>
      </c>
      <c r="BK611" s="204">
        <f>ROUND(I611*H611,2)</f>
        <v>0</v>
      </c>
      <c r="BL611" s="18" t="s">
        <v>294</v>
      </c>
      <c r="BM611" s="203" t="s">
        <v>624</v>
      </c>
    </row>
    <row r="612" spans="1:65" s="2" customFormat="1" ht="29.25">
      <c r="A612" s="35"/>
      <c r="B612" s="36"/>
      <c r="C612" s="37"/>
      <c r="D612" s="205" t="s">
        <v>141</v>
      </c>
      <c r="E612" s="37"/>
      <c r="F612" s="206" t="s">
        <v>625</v>
      </c>
      <c r="G612" s="37"/>
      <c r="H612" s="37"/>
      <c r="I612" s="207"/>
      <c r="J612" s="37"/>
      <c r="K612" s="37"/>
      <c r="L612" s="40"/>
      <c r="M612" s="208"/>
      <c r="N612" s="209"/>
      <c r="O612" s="72"/>
      <c r="P612" s="72"/>
      <c r="Q612" s="72"/>
      <c r="R612" s="72"/>
      <c r="S612" s="72"/>
      <c r="T612" s="73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8" t="s">
        <v>141</v>
      </c>
      <c r="AU612" s="18" t="s">
        <v>86</v>
      </c>
    </row>
    <row r="613" spans="1:65" s="2" customFormat="1" ht="11.25">
      <c r="A613" s="35"/>
      <c r="B613" s="36"/>
      <c r="C613" s="37"/>
      <c r="D613" s="210" t="s">
        <v>143</v>
      </c>
      <c r="E613" s="37"/>
      <c r="F613" s="211" t="s">
        <v>626</v>
      </c>
      <c r="G613" s="37"/>
      <c r="H613" s="37"/>
      <c r="I613" s="207"/>
      <c r="J613" s="37"/>
      <c r="K613" s="37"/>
      <c r="L613" s="40"/>
      <c r="M613" s="208"/>
      <c r="N613" s="209"/>
      <c r="O613" s="72"/>
      <c r="P613" s="72"/>
      <c r="Q613" s="72"/>
      <c r="R613" s="72"/>
      <c r="S613" s="72"/>
      <c r="T613" s="73"/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T613" s="18" t="s">
        <v>143</v>
      </c>
      <c r="AU613" s="18" t="s">
        <v>86</v>
      </c>
    </row>
    <row r="614" spans="1:65" s="13" customFormat="1" ht="11.25">
      <c r="B614" s="212"/>
      <c r="C614" s="213"/>
      <c r="D614" s="205" t="s">
        <v>145</v>
      </c>
      <c r="E614" s="214" t="s">
        <v>1</v>
      </c>
      <c r="F614" s="215" t="s">
        <v>215</v>
      </c>
      <c r="G614" s="213"/>
      <c r="H614" s="214" t="s">
        <v>1</v>
      </c>
      <c r="I614" s="216"/>
      <c r="J614" s="213"/>
      <c r="K614" s="213"/>
      <c r="L614" s="217"/>
      <c r="M614" s="218"/>
      <c r="N614" s="219"/>
      <c r="O614" s="219"/>
      <c r="P614" s="219"/>
      <c r="Q614" s="219"/>
      <c r="R614" s="219"/>
      <c r="S614" s="219"/>
      <c r="T614" s="220"/>
      <c r="AT614" s="221" t="s">
        <v>145</v>
      </c>
      <c r="AU614" s="221" t="s">
        <v>86</v>
      </c>
      <c r="AV614" s="13" t="s">
        <v>21</v>
      </c>
      <c r="AW614" s="13" t="s">
        <v>35</v>
      </c>
      <c r="AX614" s="13" t="s">
        <v>79</v>
      </c>
      <c r="AY614" s="221" t="s">
        <v>131</v>
      </c>
    </row>
    <row r="615" spans="1:65" s="14" customFormat="1" ht="11.25">
      <c r="B615" s="222"/>
      <c r="C615" s="223"/>
      <c r="D615" s="205" t="s">
        <v>145</v>
      </c>
      <c r="E615" s="224" t="s">
        <v>1</v>
      </c>
      <c r="F615" s="225" t="s">
        <v>148</v>
      </c>
      <c r="G615" s="223"/>
      <c r="H615" s="226">
        <v>1.83</v>
      </c>
      <c r="I615" s="227"/>
      <c r="J615" s="223"/>
      <c r="K615" s="223"/>
      <c r="L615" s="228"/>
      <c r="M615" s="229"/>
      <c r="N615" s="230"/>
      <c r="O615" s="230"/>
      <c r="P615" s="230"/>
      <c r="Q615" s="230"/>
      <c r="R615" s="230"/>
      <c r="S615" s="230"/>
      <c r="T615" s="231"/>
      <c r="AT615" s="232" t="s">
        <v>145</v>
      </c>
      <c r="AU615" s="232" t="s">
        <v>86</v>
      </c>
      <c r="AV615" s="14" t="s">
        <v>86</v>
      </c>
      <c r="AW615" s="14" t="s">
        <v>35</v>
      </c>
      <c r="AX615" s="14" t="s">
        <v>79</v>
      </c>
      <c r="AY615" s="232" t="s">
        <v>131</v>
      </c>
    </row>
    <row r="616" spans="1:65" s="14" customFormat="1" ht="11.25">
      <c r="B616" s="222"/>
      <c r="C616" s="223"/>
      <c r="D616" s="205" t="s">
        <v>145</v>
      </c>
      <c r="E616" s="224" t="s">
        <v>1</v>
      </c>
      <c r="F616" s="225" t="s">
        <v>149</v>
      </c>
      <c r="G616" s="223"/>
      <c r="H616" s="226">
        <v>11.7</v>
      </c>
      <c r="I616" s="227"/>
      <c r="J616" s="223"/>
      <c r="K616" s="223"/>
      <c r="L616" s="228"/>
      <c r="M616" s="229"/>
      <c r="N616" s="230"/>
      <c r="O616" s="230"/>
      <c r="P616" s="230"/>
      <c r="Q616" s="230"/>
      <c r="R616" s="230"/>
      <c r="S616" s="230"/>
      <c r="T616" s="231"/>
      <c r="AT616" s="232" t="s">
        <v>145</v>
      </c>
      <c r="AU616" s="232" t="s">
        <v>86</v>
      </c>
      <c r="AV616" s="14" t="s">
        <v>86</v>
      </c>
      <c r="AW616" s="14" t="s">
        <v>35</v>
      </c>
      <c r="AX616" s="14" t="s">
        <v>79</v>
      </c>
      <c r="AY616" s="232" t="s">
        <v>131</v>
      </c>
    </row>
    <row r="617" spans="1:65" s="14" customFormat="1" ht="11.25">
      <c r="B617" s="222"/>
      <c r="C617" s="223"/>
      <c r="D617" s="205" t="s">
        <v>145</v>
      </c>
      <c r="E617" s="224" t="s">
        <v>1</v>
      </c>
      <c r="F617" s="225" t="s">
        <v>150</v>
      </c>
      <c r="G617" s="223"/>
      <c r="H617" s="226">
        <v>15.12</v>
      </c>
      <c r="I617" s="227"/>
      <c r="J617" s="223"/>
      <c r="K617" s="223"/>
      <c r="L617" s="228"/>
      <c r="M617" s="229"/>
      <c r="N617" s="230"/>
      <c r="O617" s="230"/>
      <c r="P617" s="230"/>
      <c r="Q617" s="230"/>
      <c r="R617" s="230"/>
      <c r="S617" s="230"/>
      <c r="T617" s="231"/>
      <c r="AT617" s="232" t="s">
        <v>145</v>
      </c>
      <c r="AU617" s="232" t="s">
        <v>86</v>
      </c>
      <c r="AV617" s="14" t="s">
        <v>86</v>
      </c>
      <c r="AW617" s="14" t="s">
        <v>35</v>
      </c>
      <c r="AX617" s="14" t="s">
        <v>79</v>
      </c>
      <c r="AY617" s="232" t="s">
        <v>131</v>
      </c>
    </row>
    <row r="618" spans="1:65" s="14" customFormat="1" ht="11.25">
      <c r="B618" s="222"/>
      <c r="C618" s="223"/>
      <c r="D618" s="205" t="s">
        <v>145</v>
      </c>
      <c r="E618" s="224" t="s">
        <v>1</v>
      </c>
      <c r="F618" s="225" t="s">
        <v>151</v>
      </c>
      <c r="G618" s="223"/>
      <c r="H618" s="226">
        <v>3.78</v>
      </c>
      <c r="I618" s="227"/>
      <c r="J618" s="223"/>
      <c r="K618" s="223"/>
      <c r="L618" s="228"/>
      <c r="M618" s="229"/>
      <c r="N618" s="230"/>
      <c r="O618" s="230"/>
      <c r="P618" s="230"/>
      <c r="Q618" s="230"/>
      <c r="R618" s="230"/>
      <c r="S618" s="230"/>
      <c r="T618" s="231"/>
      <c r="AT618" s="232" t="s">
        <v>145</v>
      </c>
      <c r="AU618" s="232" t="s">
        <v>86</v>
      </c>
      <c r="AV618" s="14" t="s">
        <v>86</v>
      </c>
      <c r="AW618" s="14" t="s">
        <v>35</v>
      </c>
      <c r="AX618" s="14" t="s">
        <v>79</v>
      </c>
      <c r="AY618" s="232" t="s">
        <v>131</v>
      </c>
    </row>
    <row r="619" spans="1:65" s="14" customFormat="1" ht="11.25">
      <c r="B619" s="222"/>
      <c r="C619" s="223"/>
      <c r="D619" s="205" t="s">
        <v>145</v>
      </c>
      <c r="E619" s="224" t="s">
        <v>1</v>
      </c>
      <c r="F619" s="225" t="s">
        <v>614</v>
      </c>
      <c r="G619" s="223"/>
      <c r="H619" s="226">
        <v>5.67</v>
      </c>
      <c r="I619" s="227"/>
      <c r="J619" s="223"/>
      <c r="K619" s="223"/>
      <c r="L619" s="228"/>
      <c r="M619" s="229"/>
      <c r="N619" s="230"/>
      <c r="O619" s="230"/>
      <c r="P619" s="230"/>
      <c r="Q619" s="230"/>
      <c r="R619" s="230"/>
      <c r="S619" s="230"/>
      <c r="T619" s="231"/>
      <c r="AT619" s="232" t="s">
        <v>145</v>
      </c>
      <c r="AU619" s="232" t="s">
        <v>86</v>
      </c>
      <c r="AV619" s="14" t="s">
        <v>86</v>
      </c>
      <c r="AW619" s="14" t="s">
        <v>35</v>
      </c>
      <c r="AX619" s="14" t="s">
        <v>79</v>
      </c>
      <c r="AY619" s="232" t="s">
        <v>131</v>
      </c>
    </row>
    <row r="620" spans="1:65" s="14" customFormat="1" ht="11.25">
      <c r="B620" s="222"/>
      <c r="C620" s="223"/>
      <c r="D620" s="205" t="s">
        <v>145</v>
      </c>
      <c r="E620" s="224" t="s">
        <v>1</v>
      </c>
      <c r="F620" s="225" t="s">
        <v>216</v>
      </c>
      <c r="G620" s="223"/>
      <c r="H620" s="226">
        <v>4.32</v>
      </c>
      <c r="I620" s="227"/>
      <c r="J620" s="223"/>
      <c r="K620" s="223"/>
      <c r="L620" s="228"/>
      <c r="M620" s="229"/>
      <c r="N620" s="230"/>
      <c r="O620" s="230"/>
      <c r="P620" s="230"/>
      <c r="Q620" s="230"/>
      <c r="R620" s="230"/>
      <c r="S620" s="230"/>
      <c r="T620" s="231"/>
      <c r="AT620" s="232" t="s">
        <v>145</v>
      </c>
      <c r="AU620" s="232" t="s">
        <v>86</v>
      </c>
      <c r="AV620" s="14" t="s">
        <v>86</v>
      </c>
      <c r="AW620" s="14" t="s">
        <v>35</v>
      </c>
      <c r="AX620" s="14" t="s">
        <v>79</v>
      </c>
      <c r="AY620" s="232" t="s">
        <v>131</v>
      </c>
    </row>
    <row r="621" spans="1:65" s="14" customFormat="1" ht="11.25">
      <c r="B621" s="222"/>
      <c r="C621" s="223"/>
      <c r="D621" s="205" t="s">
        <v>145</v>
      </c>
      <c r="E621" s="224" t="s">
        <v>1</v>
      </c>
      <c r="F621" s="225" t="s">
        <v>171</v>
      </c>
      <c r="G621" s="223"/>
      <c r="H621" s="226">
        <v>1.62</v>
      </c>
      <c r="I621" s="227"/>
      <c r="J621" s="223"/>
      <c r="K621" s="223"/>
      <c r="L621" s="228"/>
      <c r="M621" s="229"/>
      <c r="N621" s="230"/>
      <c r="O621" s="230"/>
      <c r="P621" s="230"/>
      <c r="Q621" s="230"/>
      <c r="R621" s="230"/>
      <c r="S621" s="230"/>
      <c r="T621" s="231"/>
      <c r="AT621" s="232" t="s">
        <v>145</v>
      </c>
      <c r="AU621" s="232" t="s">
        <v>86</v>
      </c>
      <c r="AV621" s="14" t="s">
        <v>86</v>
      </c>
      <c r="AW621" s="14" t="s">
        <v>35</v>
      </c>
      <c r="AX621" s="14" t="s">
        <v>79</v>
      </c>
      <c r="AY621" s="232" t="s">
        <v>131</v>
      </c>
    </row>
    <row r="622" spans="1:65" s="14" customFormat="1" ht="11.25">
      <c r="B622" s="222"/>
      <c r="C622" s="223"/>
      <c r="D622" s="205" t="s">
        <v>145</v>
      </c>
      <c r="E622" s="224" t="s">
        <v>1</v>
      </c>
      <c r="F622" s="225" t="s">
        <v>217</v>
      </c>
      <c r="G622" s="223"/>
      <c r="H622" s="226">
        <v>2.5499999999999998</v>
      </c>
      <c r="I622" s="227"/>
      <c r="J622" s="223"/>
      <c r="K622" s="223"/>
      <c r="L622" s="228"/>
      <c r="M622" s="229"/>
      <c r="N622" s="230"/>
      <c r="O622" s="230"/>
      <c r="P622" s="230"/>
      <c r="Q622" s="230"/>
      <c r="R622" s="230"/>
      <c r="S622" s="230"/>
      <c r="T622" s="231"/>
      <c r="AT622" s="232" t="s">
        <v>145</v>
      </c>
      <c r="AU622" s="232" t="s">
        <v>86</v>
      </c>
      <c r="AV622" s="14" t="s">
        <v>86</v>
      </c>
      <c r="AW622" s="14" t="s">
        <v>35</v>
      </c>
      <c r="AX622" s="14" t="s">
        <v>79</v>
      </c>
      <c r="AY622" s="232" t="s">
        <v>131</v>
      </c>
    </row>
    <row r="623" spans="1:65" s="14" customFormat="1" ht="11.25">
      <c r="B623" s="222"/>
      <c r="C623" s="223"/>
      <c r="D623" s="205" t="s">
        <v>145</v>
      </c>
      <c r="E623" s="224" t="s">
        <v>1</v>
      </c>
      <c r="F623" s="225" t="s">
        <v>218</v>
      </c>
      <c r="G623" s="223"/>
      <c r="H623" s="226">
        <v>2.52</v>
      </c>
      <c r="I623" s="227"/>
      <c r="J623" s="223"/>
      <c r="K623" s="223"/>
      <c r="L623" s="228"/>
      <c r="M623" s="229"/>
      <c r="N623" s="230"/>
      <c r="O623" s="230"/>
      <c r="P623" s="230"/>
      <c r="Q623" s="230"/>
      <c r="R623" s="230"/>
      <c r="S623" s="230"/>
      <c r="T623" s="231"/>
      <c r="AT623" s="232" t="s">
        <v>145</v>
      </c>
      <c r="AU623" s="232" t="s">
        <v>86</v>
      </c>
      <c r="AV623" s="14" t="s">
        <v>86</v>
      </c>
      <c r="AW623" s="14" t="s">
        <v>35</v>
      </c>
      <c r="AX623" s="14" t="s">
        <v>79</v>
      </c>
      <c r="AY623" s="232" t="s">
        <v>131</v>
      </c>
    </row>
    <row r="624" spans="1:65" s="14" customFormat="1" ht="11.25">
      <c r="B624" s="222"/>
      <c r="C624" s="223"/>
      <c r="D624" s="205" t="s">
        <v>145</v>
      </c>
      <c r="E624" s="224" t="s">
        <v>1</v>
      </c>
      <c r="F624" s="225" t="s">
        <v>219</v>
      </c>
      <c r="G624" s="223"/>
      <c r="H624" s="226">
        <v>1.89</v>
      </c>
      <c r="I624" s="227"/>
      <c r="J624" s="223"/>
      <c r="K624" s="223"/>
      <c r="L624" s="228"/>
      <c r="M624" s="229"/>
      <c r="N624" s="230"/>
      <c r="O624" s="230"/>
      <c r="P624" s="230"/>
      <c r="Q624" s="230"/>
      <c r="R624" s="230"/>
      <c r="S624" s="230"/>
      <c r="T624" s="231"/>
      <c r="AT624" s="232" t="s">
        <v>145</v>
      </c>
      <c r="AU624" s="232" t="s">
        <v>86</v>
      </c>
      <c r="AV624" s="14" t="s">
        <v>86</v>
      </c>
      <c r="AW624" s="14" t="s">
        <v>35</v>
      </c>
      <c r="AX624" s="14" t="s">
        <v>79</v>
      </c>
      <c r="AY624" s="232" t="s">
        <v>131</v>
      </c>
    </row>
    <row r="625" spans="1:65" s="14" customFormat="1" ht="11.25">
      <c r="B625" s="222"/>
      <c r="C625" s="223"/>
      <c r="D625" s="205" t="s">
        <v>145</v>
      </c>
      <c r="E625" s="224" t="s">
        <v>1</v>
      </c>
      <c r="F625" s="225" t="s">
        <v>220</v>
      </c>
      <c r="G625" s="223"/>
      <c r="H625" s="226">
        <v>1.26</v>
      </c>
      <c r="I625" s="227"/>
      <c r="J625" s="223"/>
      <c r="K625" s="223"/>
      <c r="L625" s="228"/>
      <c r="M625" s="229"/>
      <c r="N625" s="230"/>
      <c r="O625" s="230"/>
      <c r="P625" s="230"/>
      <c r="Q625" s="230"/>
      <c r="R625" s="230"/>
      <c r="S625" s="230"/>
      <c r="T625" s="231"/>
      <c r="AT625" s="232" t="s">
        <v>145</v>
      </c>
      <c r="AU625" s="232" t="s">
        <v>86</v>
      </c>
      <c r="AV625" s="14" t="s">
        <v>86</v>
      </c>
      <c r="AW625" s="14" t="s">
        <v>35</v>
      </c>
      <c r="AX625" s="14" t="s">
        <v>79</v>
      </c>
      <c r="AY625" s="232" t="s">
        <v>131</v>
      </c>
    </row>
    <row r="626" spans="1:65" s="14" customFormat="1" ht="11.25">
      <c r="B626" s="222"/>
      <c r="C626" s="223"/>
      <c r="D626" s="205" t="s">
        <v>145</v>
      </c>
      <c r="E626" s="224" t="s">
        <v>1</v>
      </c>
      <c r="F626" s="225" t="s">
        <v>221</v>
      </c>
      <c r="G626" s="223"/>
      <c r="H626" s="226">
        <v>2.16</v>
      </c>
      <c r="I626" s="227"/>
      <c r="J626" s="223"/>
      <c r="K626" s="223"/>
      <c r="L626" s="228"/>
      <c r="M626" s="229"/>
      <c r="N626" s="230"/>
      <c r="O626" s="230"/>
      <c r="P626" s="230"/>
      <c r="Q626" s="230"/>
      <c r="R626" s="230"/>
      <c r="S626" s="230"/>
      <c r="T626" s="231"/>
      <c r="AT626" s="232" t="s">
        <v>145</v>
      </c>
      <c r="AU626" s="232" t="s">
        <v>86</v>
      </c>
      <c r="AV626" s="14" t="s">
        <v>86</v>
      </c>
      <c r="AW626" s="14" t="s">
        <v>35</v>
      </c>
      <c r="AX626" s="14" t="s">
        <v>79</v>
      </c>
      <c r="AY626" s="232" t="s">
        <v>131</v>
      </c>
    </row>
    <row r="627" spans="1:65" s="14" customFormat="1" ht="11.25">
      <c r="B627" s="222"/>
      <c r="C627" s="223"/>
      <c r="D627" s="205" t="s">
        <v>145</v>
      </c>
      <c r="E627" s="224" t="s">
        <v>1</v>
      </c>
      <c r="F627" s="225" t="s">
        <v>160</v>
      </c>
      <c r="G627" s="223"/>
      <c r="H627" s="226">
        <v>12.6</v>
      </c>
      <c r="I627" s="227"/>
      <c r="J627" s="223"/>
      <c r="K627" s="223"/>
      <c r="L627" s="228"/>
      <c r="M627" s="229"/>
      <c r="N627" s="230"/>
      <c r="O627" s="230"/>
      <c r="P627" s="230"/>
      <c r="Q627" s="230"/>
      <c r="R627" s="230"/>
      <c r="S627" s="230"/>
      <c r="T627" s="231"/>
      <c r="AT627" s="232" t="s">
        <v>145</v>
      </c>
      <c r="AU627" s="232" t="s">
        <v>86</v>
      </c>
      <c r="AV627" s="14" t="s">
        <v>86</v>
      </c>
      <c r="AW627" s="14" t="s">
        <v>35</v>
      </c>
      <c r="AX627" s="14" t="s">
        <v>79</v>
      </c>
      <c r="AY627" s="232" t="s">
        <v>131</v>
      </c>
    </row>
    <row r="628" spans="1:65" s="14" customFormat="1" ht="11.25">
      <c r="B628" s="222"/>
      <c r="C628" s="223"/>
      <c r="D628" s="205" t="s">
        <v>145</v>
      </c>
      <c r="E628" s="224" t="s">
        <v>1</v>
      </c>
      <c r="F628" s="225" t="s">
        <v>161</v>
      </c>
      <c r="G628" s="223"/>
      <c r="H628" s="226">
        <v>1.26</v>
      </c>
      <c r="I628" s="227"/>
      <c r="J628" s="223"/>
      <c r="K628" s="223"/>
      <c r="L628" s="228"/>
      <c r="M628" s="229"/>
      <c r="N628" s="230"/>
      <c r="O628" s="230"/>
      <c r="P628" s="230"/>
      <c r="Q628" s="230"/>
      <c r="R628" s="230"/>
      <c r="S628" s="230"/>
      <c r="T628" s="231"/>
      <c r="AT628" s="232" t="s">
        <v>145</v>
      </c>
      <c r="AU628" s="232" t="s">
        <v>86</v>
      </c>
      <c r="AV628" s="14" t="s">
        <v>86</v>
      </c>
      <c r="AW628" s="14" t="s">
        <v>35</v>
      </c>
      <c r="AX628" s="14" t="s">
        <v>79</v>
      </c>
      <c r="AY628" s="232" t="s">
        <v>131</v>
      </c>
    </row>
    <row r="629" spans="1:65" s="16" customFormat="1" ht="11.25">
      <c r="B629" s="244"/>
      <c r="C629" s="245"/>
      <c r="D629" s="205" t="s">
        <v>145</v>
      </c>
      <c r="E629" s="246" t="s">
        <v>1</v>
      </c>
      <c r="F629" s="247" t="s">
        <v>165</v>
      </c>
      <c r="G629" s="245"/>
      <c r="H629" s="248">
        <v>68.28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AT629" s="254" t="s">
        <v>145</v>
      </c>
      <c r="AU629" s="254" t="s">
        <v>86</v>
      </c>
      <c r="AV629" s="16" t="s">
        <v>139</v>
      </c>
      <c r="AW629" s="16" t="s">
        <v>35</v>
      </c>
      <c r="AX629" s="16" t="s">
        <v>21</v>
      </c>
      <c r="AY629" s="254" t="s">
        <v>131</v>
      </c>
    </row>
    <row r="630" spans="1:65" s="12" customFormat="1" ht="22.9" customHeight="1">
      <c r="B630" s="176"/>
      <c r="C630" s="177"/>
      <c r="D630" s="178" t="s">
        <v>78</v>
      </c>
      <c r="E630" s="190" t="s">
        <v>627</v>
      </c>
      <c r="F630" s="190" t="s">
        <v>628</v>
      </c>
      <c r="G630" s="177"/>
      <c r="H630" s="177"/>
      <c r="I630" s="180"/>
      <c r="J630" s="191">
        <f>BK630</f>
        <v>0</v>
      </c>
      <c r="K630" s="177"/>
      <c r="L630" s="182"/>
      <c r="M630" s="183"/>
      <c r="N630" s="184"/>
      <c r="O630" s="184"/>
      <c r="P630" s="185">
        <f>SUM(P631:P742)</f>
        <v>0</v>
      </c>
      <c r="Q630" s="184"/>
      <c r="R630" s="185">
        <f>SUM(R631:R742)</f>
        <v>0.12321309000000001</v>
      </c>
      <c r="S630" s="184"/>
      <c r="T630" s="186">
        <f>SUM(T631:T742)</f>
        <v>2.5438600000000002E-2</v>
      </c>
      <c r="AR630" s="187" t="s">
        <v>86</v>
      </c>
      <c r="AT630" s="188" t="s">
        <v>78</v>
      </c>
      <c r="AU630" s="188" t="s">
        <v>21</v>
      </c>
      <c r="AY630" s="187" t="s">
        <v>131</v>
      </c>
      <c r="BK630" s="189">
        <f>SUM(BK631:BK742)</f>
        <v>0</v>
      </c>
    </row>
    <row r="631" spans="1:65" s="2" customFormat="1" ht="16.5" customHeight="1">
      <c r="A631" s="35"/>
      <c r="B631" s="36"/>
      <c r="C631" s="192" t="s">
        <v>629</v>
      </c>
      <c r="D631" s="192" t="s">
        <v>134</v>
      </c>
      <c r="E631" s="193" t="s">
        <v>630</v>
      </c>
      <c r="F631" s="194" t="s">
        <v>631</v>
      </c>
      <c r="G631" s="195" t="s">
        <v>137</v>
      </c>
      <c r="H631" s="196">
        <v>82.06</v>
      </c>
      <c r="I631" s="197"/>
      <c r="J631" s="198">
        <f>ROUND(I631*H631,2)</f>
        <v>0</v>
      </c>
      <c r="K631" s="194" t="s">
        <v>138</v>
      </c>
      <c r="L631" s="40"/>
      <c r="M631" s="199" t="s">
        <v>1</v>
      </c>
      <c r="N631" s="200" t="s">
        <v>44</v>
      </c>
      <c r="O631" s="72"/>
      <c r="P631" s="201">
        <f>O631*H631</f>
        <v>0</v>
      </c>
      <c r="Q631" s="201">
        <v>1E-3</v>
      </c>
      <c r="R631" s="201">
        <f>Q631*H631</f>
        <v>8.2060000000000008E-2</v>
      </c>
      <c r="S631" s="201">
        <v>3.1E-4</v>
      </c>
      <c r="T631" s="202">
        <f>S631*H631</f>
        <v>2.5438600000000002E-2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203" t="s">
        <v>294</v>
      </c>
      <c r="AT631" s="203" t="s">
        <v>134</v>
      </c>
      <c r="AU631" s="203" t="s">
        <v>86</v>
      </c>
      <c r="AY631" s="18" t="s">
        <v>131</v>
      </c>
      <c r="BE631" s="204">
        <f>IF(N631="základní",J631,0)</f>
        <v>0</v>
      </c>
      <c r="BF631" s="204">
        <f>IF(N631="snížená",J631,0)</f>
        <v>0</v>
      </c>
      <c r="BG631" s="204">
        <f>IF(N631="zákl. přenesená",J631,0)</f>
        <v>0</v>
      </c>
      <c r="BH631" s="204">
        <f>IF(N631="sníž. přenesená",J631,0)</f>
        <v>0</v>
      </c>
      <c r="BI631" s="204">
        <f>IF(N631="nulová",J631,0)</f>
        <v>0</v>
      </c>
      <c r="BJ631" s="18" t="s">
        <v>21</v>
      </c>
      <c r="BK631" s="204">
        <f>ROUND(I631*H631,2)</f>
        <v>0</v>
      </c>
      <c r="BL631" s="18" t="s">
        <v>294</v>
      </c>
      <c r="BM631" s="203" t="s">
        <v>632</v>
      </c>
    </row>
    <row r="632" spans="1:65" s="2" customFormat="1" ht="11.25">
      <c r="A632" s="35"/>
      <c r="B632" s="36"/>
      <c r="C632" s="37"/>
      <c r="D632" s="205" t="s">
        <v>141</v>
      </c>
      <c r="E632" s="37"/>
      <c r="F632" s="206" t="s">
        <v>633</v>
      </c>
      <c r="G632" s="37"/>
      <c r="H632" s="37"/>
      <c r="I632" s="207"/>
      <c r="J632" s="37"/>
      <c r="K632" s="37"/>
      <c r="L632" s="40"/>
      <c r="M632" s="208"/>
      <c r="N632" s="209"/>
      <c r="O632" s="72"/>
      <c r="P632" s="72"/>
      <c r="Q632" s="72"/>
      <c r="R632" s="72"/>
      <c r="S632" s="72"/>
      <c r="T632" s="73"/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T632" s="18" t="s">
        <v>141</v>
      </c>
      <c r="AU632" s="18" t="s">
        <v>86</v>
      </c>
    </row>
    <row r="633" spans="1:65" s="2" customFormat="1" ht="11.25">
      <c r="A633" s="35"/>
      <c r="B633" s="36"/>
      <c r="C633" s="37"/>
      <c r="D633" s="210" t="s">
        <v>143</v>
      </c>
      <c r="E633" s="37"/>
      <c r="F633" s="211" t="s">
        <v>634</v>
      </c>
      <c r="G633" s="37"/>
      <c r="H633" s="37"/>
      <c r="I633" s="207"/>
      <c r="J633" s="37"/>
      <c r="K633" s="37"/>
      <c r="L633" s="40"/>
      <c r="M633" s="208"/>
      <c r="N633" s="209"/>
      <c r="O633" s="72"/>
      <c r="P633" s="72"/>
      <c r="Q633" s="72"/>
      <c r="R633" s="72"/>
      <c r="S633" s="72"/>
      <c r="T633" s="73"/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T633" s="18" t="s">
        <v>143</v>
      </c>
      <c r="AU633" s="18" t="s">
        <v>86</v>
      </c>
    </row>
    <row r="634" spans="1:65" s="2" customFormat="1" ht="29.25">
      <c r="A634" s="35"/>
      <c r="B634" s="36"/>
      <c r="C634" s="37"/>
      <c r="D634" s="205" t="s">
        <v>306</v>
      </c>
      <c r="E634" s="37"/>
      <c r="F634" s="255" t="s">
        <v>635</v>
      </c>
      <c r="G634" s="37"/>
      <c r="H634" s="37"/>
      <c r="I634" s="207"/>
      <c r="J634" s="37"/>
      <c r="K634" s="37"/>
      <c r="L634" s="40"/>
      <c r="M634" s="208"/>
      <c r="N634" s="209"/>
      <c r="O634" s="72"/>
      <c r="P634" s="72"/>
      <c r="Q634" s="72"/>
      <c r="R634" s="72"/>
      <c r="S634" s="72"/>
      <c r="T634" s="73"/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T634" s="18" t="s">
        <v>306</v>
      </c>
      <c r="AU634" s="18" t="s">
        <v>86</v>
      </c>
    </row>
    <row r="635" spans="1:65" s="13" customFormat="1" ht="11.25">
      <c r="B635" s="212"/>
      <c r="C635" s="213"/>
      <c r="D635" s="205" t="s">
        <v>145</v>
      </c>
      <c r="E635" s="214" t="s">
        <v>1</v>
      </c>
      <c r="F635" s="215" t="s">
        <v>146</v>
      </c>
      <c r="G635" s="213"/>
      <c r="H635" s="214" t="s">
        <v>1</v>
      </c>
      <c r="I635" s="216"/>
      <c r="J635" s="213"/>
      <c r="K635" s="213"/>
      <c r="L635" s="217"/>
      <c r="M635" s="218"/>
      <c r="N635" s="219"/>
      <c r="O635" s="219"/>
      <c r="P635" s="219"/>
      <c r="Q635" s="219"/>
      <c r="R635" s="219"/>
      <c r="S635" s="219"/>
      <c r="T635" s="220"/>
      <c r="AT635" s="221" t="s">
        <v>145</v>
      </c>
      <c r="AU635" s="221" t="s">
        <v>86</v>
      </c>
      <c r="AV635" s="13" t="s">
        <v>21</v>
      </c>
      <c r="AW635" s="13" t="s">
        <v>35</v>
      </c>
      <c r="AX635" s="13" t="s">
        <v>79</v>
      </c>
      <c r="AY635" s="221" t="s">
        <v>131</v>
      </c>
    </row>
    <row r="636" spans="1:65" s="13" customFormat="1" ht="11.25">
      <c r="B636" s="212"/>
      <c r="C636" s="213"/>
      <c r="D636" s="205" t="s">
        <v>145</v>
      </c>
      <c r="E636" s="214" t="s">
        <v>1</v>
      </c>
      <c r="F636" s="215" t="s">
        <v>147</v>
      </c>
      <c r="G636" s="213"/>
      <c r="H636" s="214" t="s">
        <v>1</v>
      </c>
      <c r="I636" s="216"/>
      <c r="J636" s="213"/>
      <c r="K636" s="213"/>
      <c r="L636" s="217"/>
      <c r="M636" s="218"/>
      <c r="N636" s="219"/>
      <c r="O636" s="219"/>
      <c r="P636" s="219"/>
      <c r="Q636" s="219"/>
      <c r="R636" s="219"/>
      <c r="S636" s="219"/>
      <c r="T636" s="220"/>
      <c r="AT636" s="221" t="s">
        <v>145</v>
      </c>
      <c r="AU636" s="221" t="s">
        <v>86</v>
      </c>
      <c r="AV636" s="13" t="s">
        <v>21</v>
      </c>
      <c r="AW636" s="13" t="s">
        <v>35</v>
      </c>
      <c r="AX636" s="13" t="s">
        <v>79</v>
      </c>
      <c r="AY636" s="221" t="s">
        <v>131</v>
      </c>
    </row>
    <row r="637" spans="1:65" s="14" customFormat="1" ht="11.25">
      <c r="B637" s="222"/>
      <c r="C637" s="223"/>
      <c r="D637" s="205" t="s">
        <v>145</v>
      </c>
      <c r="E637" s="224" t="s">
        <v>1</v>
      </c>
      <c r="F637" s="225" t="s">
        <v>148</v>
      </c>
      <c r="G637" s="223"/>
      <c r="H637" s="226">
        <v>1.83</v>
      </c>
      <c r="I637" s="227"/>
      <c r="J637" s="223"/>
      <c r="K637" s="223"/>
      <c r="L637" s="228"/>
      <c r="M637" s="229"/>
      <c r="N637" s="230"/>
      <c r="O637" s="230"/>
      <c r="P637" s="230"/>
      <c r="Q637" s="230"/>
      <c r="R637" s="230"/>
      <c r="S637" s="230"/>
      <c r="T637" s="231"/>
      <c r="AT637" s="232" t="s">
        <v>145</v>
      </c>
      <c r="AU637" s="232" t="s">
        <v>86</v>
      </c>
      <c r="AV637" s="14" t="s">
        <v>86</v>
      </c>
      <c r="AW637" s="14" t="s">
        <v>35</v>
      </c>
      <c r="AX637" s="14" t="s">
        <v>79</v>
      </c>
      <c r="AY637" s="232" t="s">
        <v>131</v>
      </c>
    </row>
    <row r="638" spans="1:65" s="14" customFormat="1" ht="11.25">
      <c r="B638" s="222"/>
      <c r="C638" s="223"/>
      <c r="D638" s="205" t="s">
        <v>145</v>
      </c>
      <c r="E638" s="224" t="s">
        <v>1</v>
      </c>
      <c r="F638" s="225" t="s">
        <v>149</v>
      </c>
      <c r="G638" s="223"/>
      <c r="H638" s="226">
        <v>11.7</v>
      </c>
      <c r="I638" s="227"/>
      <c r="J638" s="223"/>
      <c r="K638" s="223"/>
      <c r="L638" s="228"/>
      <c r="M638" s="229"/>
      <c r="N638" s="230"/>
      <c r="O638" s="230"/>
      <c r="P638" s="230"/>
      <c r="Q638" s="230"/>
      <c r="R638" s="230"/>
      <c r="S638" s="230"/>
      <c r="T638" s="231"/>
      <c r="AT638" s="232" t="s">
        <v>145</v>
      </c>
      <c r="AU638" s="232" t="s">
        <v>86</v>
      </c>
      <c r="AV638" s="14" t="s">
        <v>86</v>
      </c>
      <c r="AW638" s="14" t="s">
        <v>35</v>
      </c>
      <c r="AX638" s="14" t="s">
        <v>79</v>
      </c>
      <c r="AY638" s="232" t="s">
        <v>131</v>
      </c>
    </row>
    <row r="639" spans="1:65" s="14" customFormat="1" ht="11.25">
      <c r="B639" s="222"/>
      <c r="C639" s="223"/>
      <c r="D639" s="205" t="s">
        <v>145</v>
      </c>
      <c r="E639" s="224" t="s">
        <v>1</v>
      </c>
      <c r="F639" s="225" t="s">
        <v>150</v>
      </c>
      <c r="G639" s="223"/>
      <c r="H639" s="226">
        <v>15.12</v>
      </c>
      <c r="I639" s="227"/>
      <c r="J639" s="223"/>
      <c r="K639" s="223"/>
      <c r="L639" s="228"/>
      <c r="M639" s="229"/>
      <c r="N639" s="230"/>
      <c r="O639" s="230"/>
      <c r="P639" s="230"/>
      <c r="Q639" s="230"/>
      <c r="R639" s="230"/>
      <c r="S639" s="230"/>
      <c r="T639" s="231"/>
      <c r="AT639" s="232" t="s">
        <v>145</v>
      </c>
      <c r="AU639" s="232" t="s">
        <v>86</v>
      </c>
      <c r="AV639" s="14" t="s">
        <v>86</v>
      </c>
      <c r="AW639" s="14" t="s">
        <v>35</v>
      </c>
      <c r="AX639" s="14" t="s">
        <v>79</v>
      </c>
      <c r="AY639" s="232" t="s">
        <v>131</v>
      </c>
    </row>
    <row r="640" spans="1:65" s="14" customFormat="1" ht="11.25">
      <c r="B640" s="222"/>
      <c r="C640" s="223"/>
      <c r="D640" s="205" t="s">
        <v>145</v>
      </c>
      <c r="E640" s="224" t="s">
        <v>1</v>
      </c>
      <c r="F640" s="225" t="s">
        <v>151</v>
      </c>
      <c r="G640" s="223"/>
      <c r="H640" s="226">
        <v>3.78</v>
      </c>
      <c r="I640" s="227"/>
      <c r="J640" s="223"/>
      <c r="K640" s="223"/>
      <c r="L640" s="228"/>
      <c r="M640" s="229"/>
      <c r="N640" s="230"/>
      <c r="O640" s="230"/>
      <c r="P640" s="230"/>
      <c r="Q640" s="230"/>
      <c r="R640" s="230"/>
      <c r="S640" s="230"/>
      <c r="T640" s="231"/>
      <c r="AT640" s="232" t="s">
        <v>145</v>
      </c>
      <c r="AU640" s="232" t="s">
        <v>86</v>
      </c>
      <c r="AV640" s="14" t="s">
        <v>86</v>
      </c>
      <c r="AW640" s="14" t="s">
        <v>35</v>
      </c>
      <c r="AX640" s="14" t="s">
        <v>79</v>
      </c>
      <c r="AY640" s="232" t="s">
        <v>131</v>
      </c>
    </row>
    <row r="641" spans="1:65" s="14" customFormat="1" ht="11.25">
      <c r="B641" s="222"/>
      <c r="C641" s="223"/>
      <c r="D641" s="205" t="s">
        <v>145</v>
      </c>
      <c r="E641" s="224" t="s">
        <v>1</v>
      </c>
      <c r="F641" s="225" t="s">
        <v>152</v>
      </c>
      <c r="G641" s="223"/>
      <c r="H641" s="226">
        <v>9.4499999999999993</v>
      </c>
      <c r="I641" s="227"/>
      <c r="J641" s="223"/>
      <c r="K641" s="223"/>
      <c r="L641" s="228"/>
      <c r="M641" s="229"/>
      <c r="N641" s="230"/>
      <c r="O641" s="230"/>
      <c r="P641" s="230"/>
      <c r="Q641" s="230"/>
      <c r="R641" s="230"/>
      <c r="S641" s="230"/>
      <c r="T641" s="231"/>
      <c r="AT641" s="232" t="s">
        <v>145</v>
      </c>
      <c r="AU641" s="232" t="s">
        <v>86</v>
      </c>
      <c r="AV641" s="14" t="s">
        <v>86</v>
      </c>
      <c r="AW641" s="14" t="s">
        <v>35</v>
      </c>
      <c r="AX641" s="14" t="s">
        <v>79</v>
      </c>
      <c r="AY641" s="232" t="s">
        <v>131</v>
      </c>
    </row>
    <row r="642" spans="1:65" s="14" customFormat="1" ht="11.25">
      <c r="B642" s="222"/>
      <c r="C642" s="223"/>
      <c r="D642" s="205" t="s">
        <v>145</v>
      </c>
      <c r="E642" s="224" t="s">
        <v>1</v>
      </c>
      <c r="F642" s="225" t="s">
        <v>216</v>
      </c>
      <c r="G642" s="223"/>
      <c r="H642" s="226">
        <v>4.32</v>
      </c>
      <c r="I642" s="227"/>
      <c r="J642" s="223"/>
      <c r="K642" s="223"/>
      <c r="L642" s="228"/>
      <c r="M642" s="229"/>
      <c r="N642" s="230"/>
      <c r="O642" s="230"/>
      <c r="P642" s="230"/>
      <c r="Q642" s="230"/>
      <c r="R642" s="230"/>
      <c r="S642" s="230"/>
      <c r="T642" s="231"/>
      <c r="AT642" s="232" t="s">
        <v>145</v>
      </c>
      <c r="AU642" s="232" t="s">
        <v>86</v>
      </c>
      <c r="AV642" s="14" t="s">
        <v>86</v>
      </c>
      <c r="AW642" s="14" t="s">
        <v>35</v>
      </c>
      <c r="AX642" s="14" t="s">
        <v>79</v>
      </c>
      <c r="AY642" s="232" t="s">
        <v>131</v>
      </c>
    </row>
    <row r="643" spans="1:65" s="14" customFormat="1" ht="11.25">
      <c r="B643" s="222"/>
      <c r="C643" s="223"/>
      <c r="D643" s="205" t="s">
        <v>145</v>
      </c>
      <c r="E643" s="224" t="s">
        <v>1</v>
      </c>
      <c r="F643" s="225" t="s">
        <v>171</v>
      </c>
      <c r="G643" s="223"/>
      <c r="H643" s="226">
        <v>1.62</v>
      </c>
      <c r="I643" s="227"/>
      <c r="J643" s="223"/>
      <c r="K643" s="223"/>
      <c r="L643" s="228"/>
      <c r="M643" s="229"/>
      <c r="N643" s="230"/>
      <c r="O643" s="230"/>
      <c r="P643" s="230"/>
      <c r="Q643" s="230"/>
      <c r="R643" s="230"/>
      <c r="S643" s="230"/>
      <c r="T643" s="231"/>
      <c r="AT643" s="232" t="s">
        <v>145</v>
      </c>
      <c r="AU643" s="232" t="s">
        <v>86</v>
      </c>
      <c r="AV643" s="14" t="s">
        <v>86</v>
      </c>
      <c r="AW643" s="14" t="s">
        <v>35</v>
      </c>
      <c r="AX643" s="14" t="s">
        <v>79</v>
      </c>
      <c r="AY643" s="232" t="s">
        <v>131</v>
      </c>
    </row>
    <row r="644" spans="1:65" s="14" customFormat="1" ht="11.25">
      <c r="B644" s="222"/>
      <c r="C644" s="223"/>
      <c r="D644" s="205" t="s">
        <v>145</v>
      </c>
      <c r="E644" s="224" t="s">
        <v>1</v>
      </c>
      <c r="F644" s="225" t="s">
        <v>217</v>
      </c>
      <c r="G644" s="223"/>
      <c r="H644" s="226">
        <v>2.5499999999999998</v>
      </c>
      <c r="I644" s="227"/>
      <c r="J644" s="223"/>
      <c r="K644" s="223"/>
      <c r="L644" s="228"/>
      <c r="M644" s="229"/>
      <c r="N644" s="230"/>
      <c r="O644" s="230"/>
      <c r="P644" s="230"/>
      <c r="Q644" s="230"/>
      <c r="R644" s="230"/>
      <c r="S644" s="230"/>
      <c r="T644" s="231"/>
      <c r="AT644" s="232" t="s">
        <v>145</v>
      </c>
      <c r="AU644" s="232" t="s">
        <v>86</v>
      </c>
      <c r="AV644" s="14" t="s">
        <v>86</v>
      </c>
      <c r="AW644" s="14" t="s">
        <v>35</v>
      </c>
      <c r="AX644" s="14" t="s">
        <v>79</v>
      </c>
      <c r="AY644" s="232" t="s">
        <v>131</v>
      </c>
    </row>
    <row r="645" spans="1:65" s="14" customFormat="1" ht="11.25">
      <c r="B645" s="222"/>
      <c r="C645" s="223"/>
      <c r="D645" s="205" t="s">
        <v>145</v>
      </c>
      <c r="E645" s="224" t="s">
        <v>1</v>
      </c>
      <c r="F645" s="225" t="s">
        <v>218</v>
      </c>
      <c r="G645" s="223"/>
      <c r="H645" s="226">
        <v>2.52</v>
      </c>
      <c r="I645" s="227"/>
      <c r="J645" s="223"/>
      <c r="K645" s="223"/>
      <c r="L645" s="228"/>
      <c r="M645" s="229"/>
      <c r="N645" s="230"/>
      <c r="O645" s="230"/>
      <c r="P645" s="230"/>
      <c r="Q645" s="230"/>
      <c r="R645" s="230"/>
      <c r="S645" s="230"/>
      <c r="T645" s="231"/>
      <c r="AT645" s="232" t="s">
        <v>145</v>
      </c>
      <c r="AU645" s="232" t="s">
        <v>86</v>
      </c>
      <c r="AV645" s="14" t="s">
        <v>86</v>
      </c>
      <c r="AW645" s="14" t="s">
        <v>35</v>
      </c>
      <c r="AX645" s="14" t="s">
        <v>79</v>
      </c>
      <c r="AY645" s="232" t="s">
        <v>131</v>
      </c>
    </row>
    <row r="646" spans="1:65" s="14" customFormat="1" ht="11.25">
      <c r="B646" s="222"/>
      <c r="C646" s="223"/>
      <c r="D646" s="205" t="s">
        <v>145</v>
      </c>
      <c r="E646" s="224" t="s">
        <v>1</v>
      </c>
      <c r="F646" s="225" t="s">
        <v>219</v>
      </c>
      <c r="G646" s="223"/>
      <c r="H646" s="226">
        <v>1.89</v>
      </c>
      <c r="I646" s="227"/>
      <c r="J646" s="223"/>
      <c r="K646" s="223"/>
      <c r="L646" s="228"/>
      <c r="M646" s="229"/>
      <c r="N646" s="230"/>
      <c r="O646" s="230"/>
      <c r="P646" s="230"/>
      <c r="Q646" s="230"/>
      <c r="R646" s="230"/>
      <c r="S646" s="230"/>
      <c r="T646" s="231"/>
      <c r="AT646" s="232" t="s">
        <v>145</v>
      </c>
      <c r="AU646" s="232" t="s">
        <v>86</v>
      </c>
      <c r="AV646" s="14" t="s">
        <v>86</v>
      </c>
      <c r="AW646" s="14" t="s">
        <v>35</v>
      </c>
      <c r="AX646" s="14" t="s">
        <v>79</v>
      </c>
      <c r="AY646" s="232" t="s">
        <v>131</v>
      </c>
    </row>
    <row r="647" spans="1:65" s="14" customFormat="1" ht="11.25">
      <c r="B647" s="222"/>
      <c r="C647" s="223"/>
      <c r="D647" s="205" t="s">
        <v>145</v>
      </c>
      <c r="E647" s="224" t="s">
        <v>1</v>
      </c>
      <c r="F647" s="225" t="s">
        <v>220</v>
      </c>
      <c r="G647" s="223"/>
      <c r="H647" s="226">
        <v>1.26</v>
      </c>
      <c r="I647" s="227"/>
      <c r="J647" s="223"/>
      <c r="K647" s="223"/>
      <c r="L647" s="228"/>
      <c r="M647" s="229"/>
      <c r="N647" s="230"/>
      <c r="O647" s="230"/>
      <c r="P647" s="230"/>
      <c r="Q647" s="230"/>
      <c r="R647" s="230"/>
      <c r="S647" s="230"/>
      <c r="T647" s="231"/>
      <c r="AT647" s="232" t="s">
        <v>145</v>
      </c>
      <c r="AU647" s="232" t="s">
        <v>86</v>
      </c>
      <c r="AV647" s="14" t="s">
        <v>86</v>
      </c>
      <c r="AW647" s="14" t="s">
        <v>35</v>
      </c>
      <c r="AX647" s="14" t="s">
        <v>79</v>
      </c>
      <c r="AY647" s="232" t="s">
        <v>131</v>
      </c>
    </row>
    <row r="648" spans="1:65" s="14" customFormat="1" ht="11.25">
      <c r="B648" s="222"/>
      <c r="C648" s="223"/>
      <c r="D648" s="205" t="s">
        <v>145</v>
      </c>
      <c r="E648" s="224" t="s">
        <v>1</v>
      </c>
      <c r="F648" s="225" t="s">
        <v>221</v>
      </c>
      <c r="G648" s="223"/>
      <c r="H648" s="226">
        <v>2.16</v>
      </c>
      <c r="I648" s="227"/>
      <c r="J648" s="223"/>
      <c r="K648" s="223"/>
      <c r="L648" s="228"/>
      <c r="M648" s="229"/>
      <c r="N648" s="230"/>
      <c r="O648" s="230"/>
      <c r="P648" s="230"/>
      <c r="Q648" s="230"/>
      <c r="R648" s="230"/>
      <c r="S648" s="230"/>
      <c r="T648" s="231"/>
      <c r="AT648" s="232" t="s">
        <v>145</v>
      </c>
      <c r="AU648" s="232" t="s">
        <v>86</v>
      </c>
      <c r="AV648" s="14" t="s">
        <v>86</v>
      </c>
      <c r="AW648" s="14" t="s">
        <v>35</v>
      </c>
      <c r="AX648" s="14" t="s">
        <v>79</v>
      </c>
      <c r="AY648" s="232" t="s">
        <v>131</v>
      </c>
    </row>
    <row r="649" spans="1:65" s="14" customFormat="1" ht="11.25">
      <c r="B649" s="222"/>
      <c r="C649" s="223"/>
      <c r="D649" s="205" t="s">
        <v>145</v>
      </c>
      <c r="E649" s="224" t="s">
        <v>1</v>
      </c>
      <c r="F649" s="225" t="s">
        <v>160</v>
      </c>
      <c r="G649" s="223"/>
      <c r="H649" s="226">
        <v>12.6</v>
      </c>
      <c r="I649" s="227"/>
      <c r="J649" s="223"/>
      <c r="K649" s="223"/>
      <c r="L649" s="228"/>
      <c r="M649" s="229"/>
      <c r="N649" s="230"/>
      <c r="O649" s="230"/>
      <c r="P649" s="230"/>
      <c r="Q649" s="230"/>
      <c r="R649" s="230"/>
      <c r="S649" s="230"/>
      <c r="T649" s="231"/>
      <c r="AT649" s="232" t="s">
        <v>145</v>
      </c>
      <c r="AU649" s="232" t="s">
        <v>86</v>
      </c>
      <c r="AV649" s="14" t="s">
        <v>86</v>
      </c>
      <c r="AW649" s="14" t="s">
        <v>35</v>
      </c>
      <c r="AX649" s="14" t="s">
        <v>79</v>
      </c>
      <c r="AY649" s="232" t="s">
        <v>131</v>
      </c>
    </row>
    <row r="650" spans="1:65" s="14" customFormat="1" ht="11.25">
      <c r="B650" s="222"/>
      <c r="C650" s="223"/>
      <c r="D650" s="205" t="s">
        <v>145</v>
      </c>
      <c r="E650" s="224" t="s">
        <v>1</v>
      </c>
      <c r="F650" s="225" t="s">
        <v>161</v>
      </c>
      <c r="G650" s="223"/>
      <c r="H650" s="226">
        <v>1.26</v>
      </c>
      <c r="I650" s="227"/>
      <c r="J650" s="223"/>
      <c r="K650" s="223"/>
      <c r="L650" s="228"/>
      <c r="M650" s="229"/>
      <c r="N650" s="230"/>
      <c r="O650" s="230"/>
      <c r="P650" s="230"/>
      <c r="Q650" s="230"/>
      <c r="R650" s="230"/>
      <c r="S650" s="230"/>
      <c r="T650" s="231"/>
      <c r="AT650" s="232" t="s">
        <v>145</v>
      </c>
      <c r="AU650" s="232" t="s">
        <v>86</v>
      </c>
      <c r="AV650" s="14" t="s">
        <v>86</v>
      </c>
      <c r="AW650" s="14" t="s">
        <v>35</v>
      </c>
      <c r="AX650" s="14" t="s">
        <v>79</v>
      </c>
      <c r="AY650" s="232" t="s">
        <v>131</v>
      </c>
    </row>
    <row r="651" spans="1:65" s="15" customFormat="1" ht="11.25">
      <c r="B651" s="233"/>
      <c r="C651" s="234"/>
      <c r="D651" s="205" t="s">
        <v>145</v>
      </c>
      <c r="E651" s="235" t="s">
        <v>1</v>
      </c>
      <c r="F651" s="236" t="s">
        <v>162</v>
      </c>
      <c r="G651" s="234"/>
      <c r="H651" s="237">
        <v>72.06</v>
      </c>
      <c r="I651" s="238"/>
      <c r="J651" s="234"/>
      <c r="K651" s="234"/>
      <c r="L651" s="239"/>
      <c r="M651" s="240"/>
      <c r="N651" s="241"/>
      <c r="O651" s="241"/>
      <c r="P651" s="241"/>
      <c r="Q651" s="241"/>
      <c r="R651" s="241"/>
      <c r="S651" s="241"/>
      <c r="T651" s="242"/>
      <c r="AT651" s="243" t="s">
        <v>145</v>
      </c>
      <c r="AU651" s="243" t="s">
        <v>86</v>
      </c>
      <c r="AV651" s="15" t="s">
        <v>163</v>
      </c>
      <c r="AW651" s="15" t="s">
        <v>35</v>
      </c>
      <c r="AX651" s="15" t="s">
        <v>79</v>
      </c>
      <c r="AY651" s="243" t="s">
        <v>131</v>
      </c>
    </row>
    <row r="652" spans="1:65" s="14" customFormat="1" ht="11.25">
      <c r="B652" s="222"/>
      <c r="C652" s="223"/>
      <c r="D652" s="205" t="s">
        <v>145</v>
      </c>
      <c r="E652" s="224" t="s">
        <v>1</v>
      </c>
      <c r="F652" s="225" t="s">
        <v>164</v>
      </c>
      <c r="G652" s="223"/>
      <c r="H652" s="226">
        <v>10</v>
      </c>
      <c r="I652" s="227"/>
      <c r="J652" s="223"/>
      <c r="K652" s="223"/>
      <c r="L652" s="228"/>
      <c r="M652" s="229"/>
      <c r="N652" s="230"/>
      <c r="O652" s="230"/>
      <c r="P652" s="230"/>
      <c r="Q652" s="230"/>
      <c r="R652" s="230"/>
      <c r="S652" s="230"/>
      <c r="T652" s="231"/>
      <c r="AT652" s="232" t="s">
        <v>145</v>
      </c>
      <c r="AU652" s="232" t="s">
        <v>86</v>
      </c>
      <c r="AV652" s="14" t="s">
        <v>86</v>
      </c>
      <c r="AW652" s="14" t="s">
        <v>35</v>
      </c>
      <c r="AX652" s="14" t="s">
        <v>79</v>
      </c>
      <c r="AY652" s="232" t="s">
        <v>131</v>
      </c>
    </row>
    <row r="653" spans="1:65" s="16" customFormat="1" ht="11.25">
      <c r="B653" s="244"/>
      <c r="C653" s="245"/>
      <c r="D653" s="205" t="s">
        <v>145</v>
      </c>
      <c r="E653" s="246" t="s">
        <v>1</v>
      </c>
      <c r="F653" s="247" t="s">
        <v>165</v>
      </c>
      <c r="G653" s="245"/>
      <c r="H653" s="248">
        <v>82.06</v>
      </c>
      <c r="I653" s="249"/>
      <c r="J653" s="245"/>
      <c r="K653" s="245"/>
      <c r="L653" s="250"/>
      <c r="M653" s="251"/>
      <c r="N653" s="252"/>
      <c r="O653" s="252"/>
      <c r="P653" s="252"/>
      <c r="Q653" s="252"/>
      <c r="R653" s="252"/>
      <c r="S653" s="252"/>
      <c r="T653" s="253"/>
      <c r="AT653" s="254" t="s">
        <v>145</v>
      </c>
      <c r="AU653" s="254" t="s">
        <v>86</v>
      </c>
      <c r="AV653" s="16" t="s">
        <v>139</v>
      </c>
      <c r="AW653" s="16" t="s">
        <v>35</v>
      </c>
      <c r="AX653" s="16" t="s">
        <v>21</v>
      </c>
      <c r="AY653" s="254" t="s">
        <v>131</v>
      </c>
    </row>
    <row r="654" spans="1:65" s="2" customFormat="1" ht="24.2" customHeight="1">
      <c r="A654" s="35"/>
      <c r="B654" s="36"/>
      <c r="C654" s="192" t="s">
        <v>636</v>
      </c>
      <c r="D654" s="192" t="s">
        <v>134</v>
      </c>
      <c r="E654" s="193" t="s">
        <v>637</v>
      </c>
      <c r="F654" s="194" t="s">
        <v>638</v>
      </c>
      <c r="G654" s="195" t="s">
        <v>137</v>
      </c>
      <c r="H654" s="196">
        <v>82.06</v>
      </c>
      <c r="I654" s="197"/>
      <c r="J654" s="198">
        <f>ROUND(I654*H654,2)</f>
        <v>0</v>
      </c>
      <c r="K654" s="194" t="s">
        <v>138</v>
      </c>
      <c r="L654" s="40"/>
      <c r="M654" s="199" t="s">
        <v>1</v>
      </c>
      <c r="N654" s="200" t="s">
        <v>44</v>
      </c>
      <c r="O654" s="72"/>
      <c r="P654" s="201">
        <f>O654*H654</f>
        <v>0</v>
      </c>
      <c r="Q654" s="201">
        <v>0</v>
      </c>
      <c r="R654" s="201">
        <f>Q654*H654</f>
        <v>0</v>
      </c>
      <c r="S654" s="201">
        <v>0</v>
      </c>
      <c r="T654" s="202">
        <f>S654*H654</f>
        <v>0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203" t="s">
        <v>294</v>
      </c>
      <c r="AT654" s="203" t="s">
        <v>134</v>
      </c>
      <c r="AU654" s="203" t="s">
        <v>86</v>
      </c>
      <c r="AY654" s="18" t="s">
        <v>131</v>
      </c>
      <c r="BE654" s="204">
        <f>IF(N654="základní",J654,0)</f>
        <v>0</v>
      </c>
      <c r="BF654" s="204">
        <f>IF(N654="snížená",J654,0)</f>
        <v>0</v>
      </c>
      <c r="BG654" s="204">
        <f>IF(N654="zákl. přenesená",J654,0)</f>
        <v>0</v>
      </c>
      <c r="BH654" s="204">
        <f>IF(N654="sníž. přenesená",J654,0)</f>
        <v>0</v>
      </c>
      <c r="BI654" s="204">
        <f>IF(N654="nulová",J654,0)</f>
        <v>0</v>
      </c>
      <c r="BJ654" s="18" t="s">
        <v>21</v>
      </c>
      <c r="BK654" s="204">
        <f>ROUND(I654*H654,2)</f>
        <v>0</v>
      </c>
      <c r="BL654" s="18" t="s">
        <v>294</v>
      </c>
      <c r="BM654" s="203" t="s">
        <v>639</v>
      </c>
    </row>
    <row r="655" spans="1:65" s="2" customFormat="1" ht="19.5">
      <c r="A655" s="35"/>
      <c r="B655" s="36"/>
      <c r="C655" s="37"/>
      <c r="D655" s="205" t="s">
        <v>141</v>
      </c>
      <c r="E655" s="37"/>
      <c r="F655" s="206" t="s">
        <v>638</v>
      </c>
      <c r="G655" s="37"/>
      <c r="H655" s="37"/>
      <c r="I655" s="207"/>
      <c r="J655" s="37"/>
      <c r="K655" s="37"/>
      <c r="L655" s="40"/>
      <c r="M655" s="208"/>
      <c r="N655" s="209"/>
      <c r="O655" s="72"/>
      <c r="P655" s="72"/>
      <c r="Q655" s="72"/>
      <c r="R655" s="72"/>
      <c r="S655" s="72"/>
      <c r="T655" s="73"/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T655" s="18" t="s">
        <v>141</v>
      </c>
      <c r="AU655" s="18" t="s">
        <v>86</v>
      </c>
    </row>
    <row r="656" spans="1:65" s="2" customFormat="1" ht="11.25">
      <c r="A656" s="35"/>
      <c r="B656" s="36"/>
      <c r="C656" s="37"/>
      <c r="D656" s="210" t="s">
        <v>143</v>
      </c>
      <c r="E656" s="37"/>
      <c r="F656" s="211" t="s">
        <v>640</v>
      </c>
      <c r="G656" s="37"/>
      <c r="H656" s="37"/>
      <c r="I656" s="207"/>
      <c r="J656" s="37"/>
      <c r="K656" s="37"/>
      <c r="L656" s="40"/>
      <c r="M656" s="208"/>
      <c r="N656" s="209"/>
      <c r="O656" s="72"/>
      <c r="P656" s="72"/>
      <c r="Q656" s="72"/>
      <c r="R656" s="72"/>
      <c r="S656" s="72"/>
      <c r="T656" s="73"/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T656" s="18" t="s">
        <v>143</v>
      </c>
      <c r="AU656" s="18" t="s">
        <v>86</v>
      </c>
    </row>
    <row r="657" spans="2:51" s="13" customFormat="1" ht="11.25">
      <c r="B657" s="212"/>
      <c r="C657" s="213"/>
      <c r="D657" s="205" t="s">
        <v>145</v>
      </c>
      <c r="E657" s="214" t="s">
        <v>1</v>
      </c>
      <c r="F657" s="215" t="s">
        <v>146</v>
      </c>
      <c r="G657" s="213"/>
      <c r="H657" s="214" t="s">
        <v>1</v>
      </c>
      <c r="I657" s="216"/>
      <c r="J657" s="213"/>
      <c r="K657" s="213"/>
      <c r="L657" s="217"/>
      <c r="M657" s="218"/>
      <c r="N657" s="219"/>
      <c r="O657" s="219"/>
      <c r="P657" s="219"/>
      <c r="Q657" s="219"/>
      <c r="R657" s="219"/>
      <c r="S657" s="219"/>
      <c r="T657" s="220"/>
      <c r="AT657" s="221" t="s">
        <v>145</v>
      </c>
      <c r="AU657" s="221" t="s">
        <v>86</v>
      </c>
      <c r="AV657" s="13" t="s">
        <v>21</v>
      </c>
      <c r="AW657" s="13" t="s">
        <v>35</v>
      </c>
      <c r="AX657" s="13" t="s">
        <v>79</v>
      </c>
      <c r="AY657" s="221" t="s">
        <v>131</v>
      </c>
    </row>
    <row r="658" spans="2:51" s="13" customFormat="1" ht="11.25">
      <c r="B658" s="212"/>
      <c r="C658" s="213"/>
      <c r="D658" s="205" t="s">
        <v>145</v>
      </c>
      <c r="E658" s="214" t="s">
        <v>1</v>
      </c>
      <c r="F658" s="215" t="s">
        <v>147</v>
      </c>
      <c r="G658" s="213"/>
      <c r="H658" s="214" t="s">
        <v>1</v>
      </c>
      <c r="I658" s="216"/>
      <c r="J658" s="213"/>
      <c r="K658" s="213"/>
      <c r="L658" s="217"/>
      <c r="M658" s="218"/>
      <c r="N658" s="219"/>
      <c r="O658" s="219"/>
      <c r="P658" s="219"/>
      <c r="Q658" s="219"/>
      <c r="R658" s="219"/>
      <c r="S658" s="219"/>
      <c r="T658" s="220"/>
      <c r="AT658" s="221" t="s">
        <v>145</v>
      </c>
      <c r="AU658" s="221" t="s">
        <v>86</v>
      </c>
      <c r="AV658" s="13" t="s">
        <v>21</v>
      </c>
      <c r="AW658" s="13" t="s">
        <v>35</v>
      </c>
      <c r="AX658" s="13" t="s">
        <v>79</v>
      </c>
      <c r="AY658" s="221" t="s">
        <v>131</v>
      </c>
    </row>
    <row r="659" spans="2:51" s="14" customFormat="1" ht="11.25">
      <c r="B659" s="222"/>
      <c r="C659" s="223"/>
      <c r="D659" s="205" t="s">
        <v>145</v>
      </c>
      <c r="E659" s="224" t="s">
        <v>1</v>
      </c>
      <c r="F659" s="225" t="s">
        <v>148</v>
      </c>
      <c r="G659" s="223"/>
      <c r="H659" s="226">
        <v>1.83</v>
      </c>
      <c r="I659" s="227"/>
      <c r="J659" s="223"/>
      <c r="K659" s="223"/>
      <c r="L659" s="228"/>
      <c r="M659" s="229"/>
      <c r="N659" s="230"/>
      <c r="O659" s="230"/>
      <c r="P659" s="230"/>
      <c r="Q659" s="230"/>
      <c r="R659" s="230"/>
      <c r="S659" s="230"/>
      <c r="T659" s="231"/>
      <c r="AT659" s="232" t="s">
        <v>145</v>
      </c>
      <c r="AU659" s="232" t="s">
        <v>86</v>
      </c>
      <c r="AV659" s="14" t="s">
        <v>86</v>
      </c>
      <c r="AW659" s="14" t="s">
        <v>35</v>
      </c>
      <c r="AX659" s="14" t="s">
        <v>79</v>
      </c>
      <c r="AY659" s="232" t="s">
        <v>131</v>
      </c>
    </row>
    <row r="660" spans="2:51" s="14" customFormat="1" ht="11.25">
      <c r="B660" s="222"/>
      <c r="C660" s="223"/>
      <c r="D660" s="205" t="s">
        <v>145</v>
      </c>
      <c r="E660" s="224" t="s">
        <v>1</v>
      </c>
      <c r="F660" s="225" t="s">
        <v>149</v>
      </c>
      <c r="G660" s="223"/>
      <c r="H660" s="226">
        <v>11.7</v>
      </c>
      <c r="I660" s="227"/>
      <c r="J660" s="223"/>
      <c r="K660" s="223"/>
      <c r="L660" s="228"/>
      <c r="M660" s="229"/>
      <c r="N660" s="230"/>
      <c r="O660" s="230"/>
      <c r="P660" s="230"/>
      <c r="Q660" s="230"/>
      <c r="R660" s="230"/>
      <c r="S660" s="230"/>
      <c r="T660" s="231"/>
      <c r="AT660" s="232" t="s">
        <v>145</v>
      </c>
      <c r="AU660" s="232" t="s">
        <v>86</v>
      </c>
      <c r="AV660" s="14" t="s">
        <v>86</v>
      </c>
      <c r="AW660" s="14" t="s">
        <v>35</v>
      </c>
      <c r="AX660" s="14" t="s">
        <v>79</v>
      </c>
      <c r="AY660" s="232" t="s">
        <v>131</v>
      </c>
    </row>
    <row r="661" spans="2:51" s="14" customFormat="1" ht="11.25">
      <c r="B661" s="222"/>
      <c r="C661" s="223"/>
      <c r="D661" s="205" t="s">
        <v>145</v>
      </c>
      <c r="E661" s="224" t="s">
        <v>1</v>
      </c>
      <c r="F661" s="225" t="s">
        <v>150</v>
      </c>
      <c r="G661" s="223"/>
      <c r="H661" s="226">
        <v>15.12</v>
      </c>
      <c r="I661" s="227"/>
      <c r="J661" s="223"/>
      <c r="K661" s="223"/>
      <c r="L661" s="228"/>
      <c r="M661" s="229"/>
      <c r="N661" s="230"/>
      <c r="O661" s="230"/>
      <c r="P661" s="230"/>
      <c r="Q661" s="230"/>
      <c r="R661" s="230"/>
      <c r="S661" s="230"/>
      <c r="T661" s="231"/>
      <c r="AT661" s="232" t="s">
        <v>145</v>
      </c>
      <c r="AU661" s="232" t="s">
        <v>86</v>
      </c>
      <c r="AV661" s="14" t="s">
        <v>86</v>
      </c>
      <c r="AW661" s="14" t="s">
        <v>35</v>
      </c>
      <c r="AX661" s="14" t="s">
        <v>79</v>
      </c>
      <c r="AY661" s="232" t="s">
        <v>131</v>
      </c>
    </row>
    <row r="662" spans="2:51" s="14" customFormat="1" ht="11.25">
      <c r="B662" s="222"/>
      <c r="C662" s="223"/>
      <c r="D662" s="205" t="s">
        <v>145</v>
      </c>
      <c r="E662" s="224" t="s">
        <v>1</v>
      </c>
      <c r="F662" s="225" t="s">
        <v>151</v>
      </c>
      <c r="G662" s="223"/>
      <c r="H662" s="226">
        <v>3.78</v>
      </c>
      <c r="I662" s="227"/>
      <c r="J662" s="223"/>
      <c r="K662" s="223"/>
      <c r="L662" s="228"/>
      <c r="M662" s="229"/>
      <c r="N662" s="230"/>
      <c r="O662" s="230"/>
      <c r="P662" s="230"/>
      <c r="Q662" s="230"/>
      <c r="R662" s="230"/>
      <c r="S662" s="230"/>
      <c r="T662" s="231"/>
      <c r="AT662" s="232" t="s">
        <v>145</v>
      </c>
      <c r="AU662" s="232" t="s">
        <v>86</v>
      </c>
      <c r="AV662" s="14" t="s">
        <v>86</v>
      </c>
      <c r="AW662" s="14" t="s">
        <v>35</v>
      </c>
      <c r="AX662" s="14" t="s">
        <v>79</v>
      </c>
      <c r="AY662" s="232" t="s">
        <v>131</v>
      </c>
    </row>
    <row r="663" spans="2:51" s="14" customFormat="1" ht="11.25">
      <c r="B663" s="222"/>
      <c r="C663" s="223"/>
      <c r="D663" s="205" t="s">
        <v>145</v>
      </c>
      <c r="E663" s="224" t="s">
        <v>1</v>
      </c>
      <c r="F663" s="225" t="s">
        <v>152</v>
      </c>
      <c r="G663" s="223"/>
      <c r="H663" s="226">
        <v>9.4499999999999993</v>
      </c>
      <c r="I663" s="227"/>
      <c r="J663" s="223"/>
      <c r="K663" s="223"/>
      <c r="L663" s="228"/>
      <c r="M663" s="229"/>
      <c r="N663" s="230"/>
      <c r="O663" s="230"/>
      <c r="P663" s="230"/>
      <c r="Q663" s="230"/>
      <c r="R663" s="230"/>
      <c r="S663" s="230"/>
      <c r="T663" s="231"/>
      <c r="AT663" s="232" t="s">
        <v>145</v>
      </c>
      <c r="AU663" s="232" t="s">
        <v>86</v>
      </c>
      <c r="AV663" s="14" t="s">
        <v>86</v>
      </c>
      <c r="AW663" s="14" t="s">
        <v>35</v>
      </c>
      <c r="AX663" s="14" t="s">
        <v>79</v>
      </c>
      <c r="AY663" s="232" t="s">
        <v>131</v>
      </c>
    </row>
    <row r="664" spans="2:51" s="14" customFormat="1" ht="11.25">
      <c r="B664" s="222"/>
      <c r="C664" s="223"/>
      <c r="D664" s="205" t="s">
        <v>145</v>
      </c>
      <c r="E664" s="224" t="s">
        <v>1</v>
      </c>
      <c r="F664" s="225" t="s">
        <v>216</v>
      </c>
      <c r="G664" s="223"/>
      <c r="H664" s="226">
        <v>4.32</v>
      </c>
      <c r="I664" s="227"/>
      <c r="J664" s="223"/>
      <c r="K664" s="223"/>
      <c r="L664" s="228"/>
      <c r="M664" s="229"/>
      <c r="N664" s="230"/>
      <c r="O664" s="230"/>
      <c r="P664" s="230"/>
      <c r="Q664" s="230"/>
      <c r="R664" s="230"/>
      <c r="S664" s="230"/>
      <c r="T664" s="231"/>
      <c r="AT664" s="232" t="s">
        <v>145</v>
      </c>
      <c r="AU664" s="232" t="s">
        <v>86</v>
      </c>
      <c r="AV664" s="14" t="s">
        <v>86</v>
      </c>
      <c r="AW664" s="14" t="s">
        <v>35</v>
      </c>
      <c r="AX664" s="14" t="s">
        <v>79</v>
      </c>
      <c r="AY664" s="232" t="s">
        <v>131</v>
      </c>
    </row>
    <row r="665" spans="2:51" s="14" customFormat="1" ht="11.25">
      <c r="B665" s="222"/>
      <c r="C665" s="223"/>
      <c r="D665" s="205" t="s">
        <v>145</v>
      </c>
      <c r="E665" s="224" t="s">
        <v>1</v>
      </c>
      <c r="F665" s="225" t="s">
        <v>171</v>
      </c>
      <c r="G665" s="223"/>
      <c r="H665" s="226">
        <v>1.62</v>
      </c>
      <c r="I665" s="227"/>
      <c r="J665" s="223"/>
      <c r="K665" s="223"/>
      <c r="L665" s="228"/>
      <c r="M665" s="229"/>
      <c r="N665" s="230"/>
      <c r="O665" s="230"/>
      <c r="P665" s="230"/>
      <c r="Q665" s="230"/>
      <c r="R665" s="230"/>
      <c r="S665" s="230"/>
      <c r="T665" s="231"/>
      <c r="AT665" s="232" t="s">
        <v>145</v>
      </c>
      <c r="AU665" s="232" t="s">
        <v>86</v>
      </c>
      <c r="AV665" s="14" t="s">
        <v>86</v>
      </c>
      <c r="AW665" s="14" t="s">
        <v>35</v>
      </c>
      <c r="AX665" s="14" t="s">
        <v>79</v>
      </c>
      <c r="AY665" s="232" t="s">
        <v>131</v>
      </c>
    </row>
    <row r="666" spans="2:51" s="14" customFormat="1" ht="11.25">
      <c r="B666" s="222"/>
      <c r="C666" s="223"/>
      <c r="D666" s="205" t="s">
        <v>145</v>
      </c>
      <c r="E666" s="224" t="s">
        <v>1</v>
      </c>
      <c r="F666" s="225" t="s">
        <v>217</v>
      </c>
      <c r="G666" s="223"/>
      <c r="H666" s="226">
        <v>2.5499999999999998</v>
      </c>
      <c r="I666" s="227"/>
      <c r="J666" s="223"/>
      <c r="K666" s="223"/>
      <c r="L666" s="228"/>
      <c r="M666" s="229"/>
      <c r="N666" s="230"/>
      <c r="O666" s="230"/>
      <c r="P666" s="230"/>
      <c r="Q666" s="230"/>
      <c r="R666" s="230"/>
      <c r="S666" s="230"/>
      <c r="T666" s="231"/>
      <c r="AT666" s="232" t="s">
        <v>145</v>
      </c>
      <c r="AU666" s="232" t="s">
        <v>86</v>
      </c>
      <c r="AV666" s="14" t="s">
        <v>86</v>
      </c>
      <c r="AW666" s="14" t="s">
        <v>35</v>
      </c>
      <c r="AX666" s="14" t="s">
        <v>79</v>
      </c>
      <c r="AY666" s="232" t="s">
        <v>131</v>
      </c>
    </row>
    <row r="667" spans="2:51" s="14" customFormat="1" ht="11.25">
      <c r="B667" s="222"/>
      <c r="C667" s="223"/>
      <c r="D667" s="205" t="s">
        <v>145</v>
      </c>
      <c r="E667" s="224" t="s">
        <v>1</v>
      </c>
      <c r="F667" s="225" t="s">
        <v>218</v>
      </c>
      <c r="G667" s="223"/>
      <c r="H667" s="226">
        <v>2.52</v>
      </c>
      <c r="I667" s="227"/>
      <c r="J667" s="223"/>
      <c r="K667" s="223"/>
      <c r="L667" s="228"/>
      <c r="M667" s="229"/>
      <c r="N667" s="230"/>
      <c r="O667" s="230"/>
      <c r="P667" s="230"/>
      <c r="Q667" s="230"/>
      <c r="R667" s="230"/>
      <c r="S667" s="230"/>
      <c r="T667" s="231"/>
      <c r="AT667" s="232" t="s">
        <v>145</v>
      </c>
      <c r="AU667" s="232" t="s">
        <v>86</v>
      </c>
      <c r="AV667" s="14" t="s">
        <v>86</v>
      </c>
      <c r="AW667" s="14" t="s">
        <v>35</v>
      </c>
      <c r="AX667" s="14" t="s">
        <v>79</v>
      </c>
      <c r="AY667" s="232" t="s">
        <v>131</v>
      </c>
    </row>
    <row r="668" spans="2:51" s="14" customFormat="1" ht="11.25">
      <c r="B668" s="222"/>
      <c r="C668" s="223"/>
      <c r="D668" s="205" t="s">
        <v>145</v>
      </c>
      <c r="E668" s="224" t="s">
        <v>1</v>
      </c>
      <c r="F668" s="225" t="s">
        <v>219</v>
      </c>
      <c r="G668" s="223"/>
      <c r="H668" s="226">
        <v>1.89</v>
      </c>
      <c r="I668" s="227"/>
      <c r="J668" s="223"/>
      <c r="K668" s="223"/>
      <c r="L668" s="228"/>
      <c r="M668" s="229"/>
      <c r="N668" s="230"/>
      <c r="O668" s="230"/>
      <c r="P668" s="230"/>
      <c r="Q668" s="230"/>
      <c r="R668" s="230"/>
      <c r="S668" s="230"/>
      <c r="T668" s="231"/>
      <c r="AT668" s="232" t="s">
        <v>145</v>
      </c>
      <c r="AU668" s="232" t="s">
        <v>86</v>
      </c>
      <c r="AV668" s="14" t="s">
        <v>86</v>
      </c>
      <c r="AW668" s="14" t="s">
        <v>35</v>
      </c>
      <c r="AX668" s="14" t="s">
        <v>79</v>
      </c>
      <c r="AY668" s="232" t="s">
        <v>131</v>
      </c>
    </row>
    <row r="669" spans="2:51" s="14" customFormat="1" ht="11.25">
      <c r="B669" s="222"/>
      <c r="C669" s="223"/>
      <c r="D669" s="205" t="s">
        <v>145</v>
      </c>
      <c r="E669" s="224" t="s">
        <v>1</v>
      </c>
      <c r="F669" s="225" t="s">
        <v>220</v>
      </c>
      <c r="G669" s="223"/>
      <c r="H669" s="226">
        <v>1.26</v>
      </c>
      <c r="I669" s="227"/>
      <c r="J669" s="223"/>
      <c r="K669" s="223"/>
      <c r="L669" s="228"/>
      <c r="M669" s="229"/>
      <c r="N669" s="230"/>
      <c r="O669" s="230"/>
      <c r="P669" s="230"/>
      <c r="Q669" s="230"/>
      <c r="R669" s="230"/>
      <c r="S669" s="230"/>
      <c r="T669" s="231"/>
      <c r="AT669" s="232" t="s">
        <v>145</v>
      </c>
      <c r="AU669" s="232" t="s">
        <v>86</v>
      </c>
      <c r="AV669" s="14" t="s">
        <v>86</v>
      </c>
      <c r="AW669" s="14" t="s">
        <v>35</v>
      </c>
      <c r="AX669" s="14" t="s">
        <v>79</v>
      </c>
      <c r="AY669" s="232" t="s">
        <v>131</v>
      </c>
    </row>
    <row r="670" spans="2:51" s="14" customFormat="1" ht="11.25">
      <c r="B670" s="222"/>
      <c r="C670" s="223"/>
      <c r="D670" s="205" t="s">
        <v>145</v>
      </c>
      <c r="E670" s="224" t="s">
        <v>1</v>
      </c>
      <c r="F670" s="225" t="s">
        <v>221</v>
      </c>
      <c r="G670" s="223"/>
      <c r="H670" s="226">
        <v>2.16</v>
      </c>
      <c r="I670" s="227"/>
      <c r="J670" s="223"/>
      <c r="K670" s="223"/>
      <c r="L670" s="228"/>
      <c r="M670" s="229"/>
      <c r="N670" s="230"/>
      <c r="O670" s="230"/>
      <c r="P670" s="230"/>
      <c r="Q670" s="230"/>
      <c r="R670" s="230"/>
      <c r="S670" s="230"/>
      <c r="T670" s="231"/>
      <c r="AT670" s="232" t="s">
        <v>145</v>
      </c>
      <c r="AU670" s="232" t="s">
        <v>86</v>
      </c>
      <c r="AV670" s="14" t="s">
        <v>86</v>
      </c>
      <c r="AW670" s="14" t="s">
        <v>35</v>
      </c>
      <c r="AX670" s="14" t="s">
        <v>79</v>
      </c>
      <c r="AY670" s="232" t="s">
        <v>131</v>
      </c>
    </row>
    <row r="671" spans="2:51" s="14" customFormat="1" ht="11.25">
      <c r="B671" s="222"/>
      <c r="C671" s="223"/>
      <c r="D671" s="205" t="s">
        <v>145</v>
      </c>
      <c r="E671" s="224" t="s">
        <v>1</v>
      </c>
      <c r="F671" s="225" t="s">
        <v>160</v>
      </c>
      <c r="G671" s="223"/>
      <c r="H671" s="226">
        <v>12.6</v>
      </c>
      <c r="I671" s="227"/>
      <c r="J671" s="223"/>
      <c r="K671" s="223"/>
      <c r="L671" s="228"/>
      <c r="M671" s="229"/>
      <c r="N671" s="230"/>
      <c r="O671" s="230"/>
      <c r="P671" s="230"/>
      <c r="Q671" s="230"/>
      <c r="R671" s="230"/>
      <c r="S671" s="230"/>
      <c r="T671" s="231"/>
      <c r="AT671" s="232" t="s">
        <v>145</v>
      </c>
      <c r="AU671" s="232" t="s">
        <v>86</v>
      </c>
      <c r="AV671" s="14" t="s">
        <v>86</v>
      </c>
      <c r="AW671" s="14" t="s">
        <v>35</v>
      </c>
      <c r="AX671" s="14" t="s">
        <v>79</v>
      </c>
      <c r="AY671" s="232" t="s">
        <v>131</v>
      </c>
    </row>
    <row r="672" spans="2:51" s="14" customFormat="1" ht="11.25">
      <c r="B672" s="222"/>
      <c r="C672" s="223"/>
      <c r="D672" s="205" t="s">
        <v>145</v>
      </c>
      <c r="E672" s="224" t="s">
        <v>1</v>
      </c>
      <c r="F672" s="225" t="s">
        <v>161</v>
      </c>
      <c r="G672" s="223"/>
      <c r="H672" s="226">
        <v>1.26</v>
      </c>
      <c r="I672" s="227"/>
      <c r="J672" s="223"/>
      <c r="K672" s="223"/>
      <c r="L672" s="228"/>
      <c r="M672" s="229"/>
      <c r="N672" s="230"/>
      <c r="O672" s="230"/>
      <c r="P672" s="230"/>
      <c r="Q672" s="230"/>
      <c r="R672" s="230"/>
      <c r="S672" s="230"/>
      <c r="T672" s="231"/>
      <c r="AT672" s="232" t="s">
        <v>145</v>
      </c>
      <c r="AU672" s="232" t="s">
        <v>86</v>
      </c>
      <c r="AV672" s="14" t="s">
        <v>86</v>
      </c>
      <c r="AW672" s="14" t="s">
        <v>35</v>
      </c>
      <c r="AX672" s="14" t="s">
        <v>79</v>
      </c>
      <c r="AY672" s="232" t="s">
        <v>131</v>
      </c>
    </row>
    <row r="673" spans="1:65" s="15" customFormat="1" ht="11.25">
      <c r="B673" s="233"/>
      <c r="C673" s="234"/>
      <c r="D673" s="205" t="s">
        <v>145</v>
      </c>
      <c r="E673" s="235" t="s">
        <v>1</v>
      </c>
      <c r="F673" s="236" t="s">
        <v>162</v>
      </c>
      <c r="G673" s="234"/>
      <c r="H673" s="237">
        <v>72.06</v>
      </c>
      <c r="I673" s="238"/>
      <c r="J673" s="234"/>
      <c r="K673" s="234"/>
      <c r="L673" s="239"/>
      <c r="M673" s="240"/>
      <c r="N673" s="241"/>
      <c r="O673" s="241"/>
      <c r="P673" s="241"/>
      <c r="Q673" s="241"/>
      <c r="R673" s="241"/>
      <c r="S673" s="241"/>
      <c r="T673" s="242"/>
      <c r="AT673" s="243" t="s">
        <v>145</v>
      </c>
      <c r="AU673" s="243" t="s">
        <v>86</v>
      </c>
      <c r="AV673" s="15" t="s">
        <v>163</v>
      </c>
      <c r="AW673" s="15" t="s">
        <v>35</v>
      </c>
      <c r="AX673" s="15" t="s">
        <v>79</v>
      </c>
      <c r="AY673" s="243" t="s">
        <v>131</v>
      </c>
    </row>
    <row r="674" spans="1:65" s="14" customFormat="1" ht="11.25">
      <c r="B674" s="222"/>
      <c r="C674" s="223"/>
      <c r="D674" s="205" t="s">
        <v>145</v>
      </c>
      <c r="E674" s="224" t="s">
        <v>1</v>
      </c>
      <c r="F674" s="225" t="s">
        <v>164</v>
      </c>
      <c r="G674" s="223"/>
      <c r="H674" s="226">
        <v>10</v>
      </c>
      <c r="I674" s="227"/>
      <c r="J674" s="223"/>
      <c r="K674" s="223"/>
      <c r="L674" s="228"/>
      <c r="M674" s="229"/>
      <c r="N674" s="230"/>
      <c r="O674" s="230"/>
      <c r="P674" s="230"/>
      <c r="Q674" s="230"/>
      <c r="R674" s="230"/>
      <c r="S674" s="230"/>
      <c r="T674" s="231"/>
      <c r="AT674" s="232" t="s">
        <v>145</v>
      </c>
      <c r="AU674" s="232" t="s">
        <v>86</v>
      </c>
      <c r="AV674" s="14" t="s">
        <v>86</v>
      </c>
      <c r="AW674" s="14" t="s">
        <v>35</v>
      </c>
      <c r="AX674" s="14" t="s">
        <v>79</v>
      </c>
      <c r="AY674" s="232" t="s">
        <v>131</v>
      </c>
    </row>
    <row r="675" spans="1:65" s="16" customFormat="1" ht="11.25">
      <c r="B675" s="244"/>
      <c r="C675" s="245"/>
      <c r="D675" s="205" t="s">
        <v>145</v>
      </c>
      <c r="E675" s="246" t="s">
        <v>1</v>
      </c>
      <c r="F675" s="247" t="s">
        <v>165</v>
      </c>
      <c r="G675" s="245"/>
      <c r="H675" s="248">
        <v>82.06</v>
      </c>
      <c r="I675" s="249"/>
      <c r="J675" s="245"/>
      <c r="K675" s="245"/>
      <c r="L675" s="250"/>
      <c r="M675" s="251"/>
      <c r="N675" s="252"/>
      <c r="O675" s="252"/>
      <c r="P675" s="252"/>
      <c r="Q675" s="252"/>
      <c r="R675" s="252"/>
      <c r="S675" s="252"/>
      <c r="T675" s="253"/>
      <c r="AT675" s="254" t="s">
        <v>145</v>
      </c>
      <c r="AU675" s="254" t="s">
        <v>86</v>
      </c>
      <c r="AV675" s="16" t="s">
        <v>139</v>
      </c>
      <c r="AW675" s="16" t="s">
        <v>35</v>
      </c>
      <c r="AX675" s="16" t="s">
        <v>21</v>
      </c>
      <c r="AY675" s="254" t="s">
        <v>131</v>
      </c>
    </row>
    <row r="676" spans="1:65" s="2" customFormat="1" ht="24.2" customHeight="1">
      <c r="A676" s="35"/>
      <c r="B676" s="36"/>
      <c r="C676" s="192" t="s">
        <v>641</v>
      </c>
      <c r="D676" s="192" t="s">
        <v>134</v>
      </c>
      <c r="E676" s="193" t="s">
        <v>642</v>
      </c>
      <c r="F676" s="194" t="s">
        <v>643</v>
      </c>
      <c r="G676" s="195" t="s">
        <v>137</v>
      </c>
      <c r="H676" s="196">
        <v>82.06</v>
      </c>
      <c r="I676" s="197"/>
      <c r="J676" s="198">
        <f>ROUND(I676*H676,2)</f>
        <v>0</v>
      </c>
      <c r="K676" s="194" t="s">
        <v>138</v>
      </c>
      <c r="L676" s="40"/>
      <c r="M676" s="199" t="s">
        <v>1</v>
      </c>
      <c r="N676" s="200" t="s">
        <v>44</v>
      </c>
      <c r="O676" s="72"/>
      <c r="P676" s="201">
        <f>O676*H676</f>
        <v>0</v>
      </c>
      <c r="Q676" s="201">
        <v>2.0120000000000001E-4</v>
      </c>
      <c r="R676" s="201">
        <f>Q676*H676</f>
        <v>1.6510472000000002E-2</v>
      </c>
      <c r="S676" s="201">
        <v>0</v>
      </c>
      <c r="T676" s="202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203" t="s">
        <v>294</v>
      </c>
      <c r="AT676" s="203" t="s">
        <v>134</v>
      </c>
      <c r="AU676" s="203" t="s">
        <v>86</v>
      </c>
      <c r="AY676" s="18" t="s">
        <v>131</v>
      </c>
      <c r="BE676" s="204">
        <f>IF(N676="základní",J676,0)</f>
        <v>0</v>
      </c>
      <c r="BF676" s="204">
        <f>IF(N676="snížená",J676,0)</f>
        <v>0</v>
      </c>
      <c r="BG676" s="204">
        <f>IF(N676="zákl. přenesená",J676,0)</f>
        <v>0</v>
      </c>
      <c r="BH676" s="204">
        <f>IF(N676="sníž. přenesená",J676,0)</f>
        <v>0</v>
      </c>
      <c r="BI676" s="204">
        <f>IF(N676="nulová",J676,0)</f>
        <v>0</v>
      </c>
      <c r="BJ676" s="18" t="s">
        <v>21</v>
      </c>
      <c r="BK676" s="204">
        <f>ROUND(I676*H676,2)</f>
        <v>0</v>
      </c>
      <c r="BL676" s="18" t="s">
        <v>294</v>
      </c>
      <c r="BM676" s="203" t="s">
        <v>644</v>
      </c>
    </row>
    <row r="677" spans="1:65" s="2" customFormat="1" ht="19.5">
      <c r="A677" s="35"/>
      <c r="B677" s="36"/>
      <c r="C677" s="37"/>
      <c r="D677" s="205" t="s">
        <v>141</v>
      </c>
      <c r="E677" s="37"/>
      <c r="F677" s="206" t="s">
        <v>643</v>
      </c>
      <c r="G677" s="37"/>
      <c r="H677" s="37"/>
      <c r="I677" s="207"/>
      <c r="J677" s="37"/>
      <c r="K677" s="37"/>
      <c r="L677" s="40"/>
      <c r="M677" s="208"/>
      <c r="N677" s="209"/>
      <c r="O677" s="72"/>
      <c r="P677" s="72"/>
      <c r="Q677" s="72"/>
      <c r="R677" s="72"/>
      <c r="S677" s="72"/>
      <c r="T677" s="73"/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T677" s="18" t="s">
        <v>141</v>
      </c>
      <c r="AU677" s="18" t="s">
        <v>86</v>
      </c>
    </row>
    <row r="678" spans="1:65" s="2" customFormat="1" ht="11.25">
      <c r="A678" s="35"/>
      <c r="B678" s="36"/>
      <c r="C678" s="37"/>
      <c r="D678" s="210" t="s">
        <v>143</v>
      </c>
      <c r="E678" s="37"/>
      <c r="F678" s="211" t="s">
        <v>645</v>
      </c>
      <c r="G678" s="37"/>
      <c r="H678" s="37"/>
      <c r="I678" s="207"/>
      <c r="J678" s="37"/>
      <c r="K678" s="37"/>
      <c r="L678" s="40"/>
      <c r="M678" s="208"/>
      <c r="N678" s="209"/>
      <c r="O678" s="72"/>
      <c r="P678" s="72"/>
      <c r="Q678" s="72"/>
      <c r="R678" s="72"/>
      <c r="S678" s="72"/>
      <c r="T678" s="73"/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T678" s="18" t="s">
        <v>143</v>
      </c>
      <c r="AU678" s="18" t="s">
        <v>86</v>
      </c>
    </row>
    <row r="679" spans="1:65" s="13" customFormat="1" ht="11.25">
      <c r="B679" s="212"/>
      <c r="C679" s="213"/>
      <c r="D679" s="205" t="s">
        <v>145</v>
      </c>
      <c r="E679" s="214" t="s">
        <v>1</v>
      </c>
      <c r="F679" s="215" t="s">
        <v>146</v>
      </c>
      <c r="G679" s="213"/>
      <c r="H679" s="214" t="s">
        <v>1</v>
      </c>
      <c r="I679" s="216"/>
      <c r="J679" s="213"/>
      <c r="K679" s="213"/>
      <c r="L679" s="217"/>
      <c r="M679" s="218"/>
      <c r="N679" s="219"/>
      <c r="O679" s="219"/>
      <c r="P679" s="219"/>
      <c r="Q679" s="219"/>
      <c r="R679" s="219"/>
      <c r="S679" s="219"/>
      <c r="T679" s="220"/>
      <c r="AT679" s="221" t="s">
        <v>145</v>
      </c>
      <c r="AU679" s="221" t="s">
        <v>86</v>
      </c>
      <c r="AV679" s="13" t="s">
        <v>21</v>
      </c>
      <c r="AW679" s="13" t="s">
        <v>35</v>
      </c>
      <c r="AX679" s="13" t="s">
        <v>79</v>
      </c>
      <c r="AY679" s="221" t="s">
        <v>131</v>
      </c>
    </row>
    <row r="680" spans="1:65" s="13" customFormat="1" ht="11.25">
      <c r="B680" s="212"/>
      <c r="C680" s="213"/>
      <c r="D680" s="205" t="s">
        <v>145</v>
      </c>
      <c r="E680" s="214" t="s">
        <v>1</v>
      </c>
      <c r="F680" s="215" t="s">
        <v>147</v>
      </c>
      <c r="G680" s="213"/>
      <c r="H680" s="214" t="s">
        <v>1</v>
      </c>
      <c r="I680" s="216"/>
      <c r="J680" s="213"/>
      <c r="K680" s="213"/>
      <c r="L680" s="217"/>
      <c r="M680" s="218"/>
      <c r="N680" s="219"/>
      <c r="O680" s="219"/>
      <c r="P680" s="219"/>
      <c r="Q680" s="219"/>
      <c r="R680" s="219"/>
      <c r="S680" s="219"/>
      <c r="T680" s="220"/>
      <c r="AT680" s="221" t="s">
        <v>145</v>
      </c>
      <c r="AU680" s="221" t="s">
        <v>86</v>
      </c>
      <c r="AV680" s="13" t="s">
        <v>21</v>
      </c>
      <c r="AW680" s="13" t="s">
        <v>35</v>
      </c>
      <c r="AX680" s="13" t="s">
        <v>79</v>
      </c>
      <c r="AY680" s="221" t="s">
        <v>131</v>
      </c>
    </row>
    <row r="681" spans="1:65" s="14" customFormat="1" ht="11.25">
      <c r="B681" s="222"/>
      <c r="C681" s="223"/>
      <c r="D681" s="205" t="s">
        <v>145</v>
      </c>
      <c r="E681" s="224" t="s">
        <v>1</v>
      </c>
      <c r="F681" s="225" t="s">
        <v>148</v>
      </c>
      <c r="G681" s="223"/>
      <c r="H681" s="226">
        <v>1.83</v>
      </c>
      <c r="I681" s="227"/>
      <c r="J681" s="223"/>
      <c r="K681" s="223"/>
      <c r="L681" s="228"/>
      <c r="M681" s="229"/>
      <c r="N681" s="230"/>
      <c r="O681" s="230"/>
      <c r="P681" s="230"/>
      <c r="Q681" s="230"/>
      <c r="R681" s="230"/>
      <c r="S681" s="230"/>
      <c r="T681" s="231"/>
      <c r="AT681" s="232" t="s">
        <v>145</v>
      </c>
      <c r="AU681" s="232" t="s">
        <v>86</v>
      </c>
      <c r="AV681" s="14" t="s">
        <v>86</v>
      </c>
      <c r="AW681" s="14" t="s">
        <v>35</v>
      </c>
      <c r="AX681" s="14" t="s">
        <v>79</v>
      </c>
      <c r="AY681" s="232" t="s">
        <v>131</v>
      </c>
    </row>
    <row r="682" spans="1:65" s="14" customFormat="1" ht="11.25">
      <c r="B682" s="222"/>
      <c r="C682" s="223"/>
      <c r="D682" s="205" t="s">
        <v>145</v>
      </c>
      <c r="E682" s="224" t="s">
        <v>1</v>
      </c>
      <c r="F682" s="225" t="s">
        <v>149</v>
      </c>
      <c r="G682" s="223"/>
      <c r="H682" s="226">
        <v>11.7</v>
      </c>
      <c r="I682" s="227"/>
      <c r="J682" s="223"/>
      <c r="K682" s="223"/>
      <c r="L682" s="228"/>
      <c r="M682" s="229"/>
      <c r="N682" s="230"/>
      <c r="O682" s="230"/>
      <c r="P682" s="230"/>
      <c r="Q682" s="230"/>
      <c r="R682" s="230"/>
      <c r="S682" s="230"/>
      <c r="T682" s="231"/>
      <c r="AT682" s="232" t="s">
        <v>145</v>
      </c>
      <c r="AU682" s="232" t="s">
        <v>86</v>
      </c>
      <c r="AV682" s="14" t="s">
        <v>86</v>
      </c>
      <c r="AW682" s="14" t="s">
        <v>35</v>
      </c>
      <c r="AX682" s="14" t="s">
        <v>79</v>
      </c>
      <c r="AY682" s="232" t="s">
        <v>131</v>
      </c>
    </row>
    <row r="683" spans="1:65" s="14" customFormat="1" ht="11.25">
      <c r="B683" s="222"/>
      <c r="C683" s="223"/>
      <c r="D683" s="205" t="s">
        <v>145</v>
      </c>
      <c r="E683" s="224" t="s">
        <v>1</v>
      </c>
      <c r="F683" s="225" t="s">
        <v>150</v>
      </c>
      <c r="G683" s="223"/>
      <c r="H683" s="226">
        <v>15.12</v>
      </c>
      <c r="I683" s="227"/>
      <c r="J683" s="223"/>
      <c r="K683" s="223"/>
      <c r="L683" s="228"/>
      <c r="M683" s="229"/>
      <c r="N683" s="230"/>
      <c r="O683" s="230"/>
      <c r="P683" s="230"/>
      <c r="Q683" s="230"/>
      <c r="R683" s="230"/>
      <c r="S683" s="230"/>
      <c r="T683" s="231"/>
      <c r="AT683" s="232" t="s">
        <v>145</v>
      </c>
      <c r="AU683" s="232" t="s">
        <v>86</v>
      </c>
      <c r="AV683" s="14" t="s">
        <v>86</v>
      </c>
      <c r="AW683" s="14" t="s">
        <v>35</v>
      </c>
      <c r="AX683" s="14" t="s">
        <v>79</v>
      </c>
      <c r="AY683" s="232" t="s">
        <v>131</v>
      </c>
    </row>
    <row r="684" spans="1:65" s="14" customFormat="1" ht="11.25">
      <c r="B684" s="222"/>
      <c r="C684" s="223"/>
      <c r="D684" s="205" t="s">
        <v>145</v>
      </c>
      <c r="E684" s="224" t="s">
        <v>1</v>
      </c>
      <c r="F684" s="225" t="s">
        <v>151</v>
      </c>
      <c r="G684" s="223"/>
      <c r="H684" s="226">
        <v>3.78</v>
      </c>
      <c r="I684" s="227"/>
      <c r="J684" s="223"/>
      <c r="K684" s="223"/>
      <c r="L684" s="228"/>
      <c r="M684" s="229"/>
      <c r="N684" s="230"/>
      <c r="O684" s="230"/>
      <c r="P684" s="230"/>
      <c r="Q684" s="230"/>
      <c r="R684" s="230"/>
      <c r="S684" s="230"/>
      <c r="T684" s="231"/>
      <c r="AT684" s="232" t="s">
        <v>145</v>
      </c>
      <c r="AU684" s="232" t="s">
        <v>86</v>
      </c>
      <c r="AV684" s="14" t="s">
        <v>86</v>
      </c>
      <c r="AW684" s="14" t="s">
        <v>35</v>
      </c>
      <c r="AX684" s="14" t="s">
        <v>79</v>
      </c>
      <c r="AY684" s="232" t="s">
        <v>131</v>
      </c>
    </row>
    <row r="685" spans="1:65" s="14" customFormat="1" ht="11.25">
      <c r="B685" s="222"/>
      <c r="C685" s="223"/>
      <c r="D685" s="205" t="s">
        <v>145</v>
      </c>
      <c r="E685" s="224" t="s">
        <v>1</v>
      </c>
      <c r="F685" s="225" t="s">
        <v>152</v>
      </c>
      <c r="G685" s="223"/>
      <c r="H685" s="226">
        <v>9.4499999999999993</v>
      </c>
      <c r="I685" s="227"/>
      <c r="J685" s="223"/>
      <c r="K685" s="223"/>
      <c r="L685" s="228"/>
      <c r="M685" s="229"/>
      <c r="N685" s="230"/>
      <c r="O685" s="230"/>
      <c r="P685" s="230"/>
      <c r="Q685" s="230"/>
      <c r="R685" s="230"/>
      <c r="S685" s="230"/>
      <c r="T685" s="231"/>
      <c r="AT685" s="232" t="s">
        <v>145</v>
      </c>
      <c r="AU685" s="232" t="s">
        <v>86</v>
      </c>
      <c r="AV685" s="14" t="s">
        <v>86</v>
      </c>
      <c r="AW685" s="14" t="s">
        <v>35</v>
      </c>
      <c r="AX685" s="14" t="s">
        <v>79</v>
      </c>
      <c r="AY685" s="232" t="s">
        <v>131</v>
      </c>
    </row>
    <row r="686" spans="1:65" s="14" customFormat="1" ht="11.25">
      <c r="B686" s="222"/>
      <c r="C686" s="223"/>
      <c r="D686" s="205" t="s">
        <v>145</v>
      </c>
      <c r="E686" s="224" t="s">
        <v>1</v>
      </c>
      <c r="F686" s="225" t="s">
        <v>216</v>
      </c>
      <c r="G686" s="223"/>
      <c r="H686" s="226">
        <v>4.32</v>
      </c>
      <c r="I686" s="227"/>
      <c r="J686" s="223"/>
      <c r="K686" s="223"/>
      <c r="L686" s="228"/>
      <c r="M686" s="229"/>
      <c r="N686" s="230"/>
      <c r="O686" s="230"/>
      <c r="P686" s="230"/>
      <c r="Q686" s="230"/>
      <c r="R686" s="230"/>
      <c r="S686" s="230"/>
      <c r="T686" s="231"/>
      <c r="AT686" s="232" t="s">
        <v>145</v>
      </c>
      <c r="AU686" s="232" t="s">
        <v>86</v>
      </c>
      <c r="AV686" s="14" t="s">
        <v>86</v>
      </c>
      <c r="AW686" s="14" t="s">
        <v>35</v>
      </c>
      <c r="AX686" s="14" t="s">
        <v>79</v>
      </c>
      <c r="AY686" s="232" t="s">
        <v>131</v>
      </c>
    </row>
    <row r="687" spans="1:65" s="14" customFormat="1" ht="11.25">
      <c r="B687" s="222"/>
      <c r="C687" s="223"/>
      <c r="D687" s="205" t="s">
        <v>145</v>
      </c>
      <c r="E687" s="224" t="s">
        <v>1</v>
      </c>
      <c r="F687" s="225" t="s">
        <v>171</v>
      </c>
      <c r="G687" s="223"/>
      <c r="H687" s="226">
        <v>1.62</v>
      </c>
      <c r="I687" s="227"/>
      <c r="J687" s="223"/>
      <c r="K687" s="223"/>
      <c r="L687" s="228"/>
      <c r="M687" s="229"/>
      <c r="N687" s="230"/>
      <c r="O687" s="230"/>
      <c r="P687" s="230"/>
      <c r="Q687" s="230"/>
      <c r="R687" s="230"/>
      <c r="S687" s="230"/>
      <c r="T687" s="231"/>
      <c r="AT687" s="232" t="s">
        <v>145</v>
      </c>
      <c r="AU687" s="232" t="s">
        <v>86</v>
      </c>
      <c r="AV687" s="14" t="s">
        <v>86</v>
      </c>
      <c r="AW687" s="14" t="s">
        <v>35</v>
      </c>
      <c r="AX687" s="14" t="s">
        <v>79</v>
      </c>
      <c r="AY687" s="232" t="s">
        <v>131</v>
      </c>
    </row>
    <row r="688" spans="1:65" s="14" customFormat="1" ht="11.25">
      <c r="B688" s="222"/>
      <c r="C688" s="223"/>
      <c r="D688" s="205" t="s">
        <v>145</v>
      </c>
      <c r="E688" s="224" t="s">
        <v>1</v>
      </c>
      <c r="F688" s="225" t="s">
        <v>217</v>
      </c>
      <c r="G688" s="223"/>
      <c r="H688" s="226">
        <v>2.5499999999999998</v>
      </c>
      <c r="I688" s="227"/>
      <c r="J688" s="223"/>
      <c r="K688" s="223"/>
      <c r="L688" s="228"/>
      <c r="M688" s="229"/>
      <c r="N688" s="230"/>
      <c r="O688" s="230"/>
      <c r="P688" s="230"/>
      <c r="Q688" s="230"/>
      <c r="R688" s="230"/>
      <c r="S688" s="230"/>
      <c r="T688" s="231"/>
      <c r="AT688" s="232" t="s">
        <v>145</v>
      </c>
      <c r="AU688" s="232" t="s">
        <v>86</v>
      </c>
      <c r="AV688" s="14" t="s">
        <v>86</v>
      </c>
      <c r="AW688" s="14" t="s">
        <v>35</v>
      </c>
      <c r="AX688" s="14" t="s">
        <v>79</v>
      </c>
      <c r="AY688" s="232" t="s">
        <v>131</v>
      </c>
    </row>
    <row r="689" spans="1:65" s="14" customFormat="1" ht="11.25">
      <c r="B689" s="222"/>
      <c r="C689" s="223"/>
      <c r="D689" s="205" t="s">
        <v>145</v>
      </c>
      <c r="E689" s="224" t="s">
        <v>1</v>
      </c>
      <c r="F689" s="225" t="s">
        <v>218</v>
      </c>
      <c r="G689" s="223"/>
      <c r="H689" s="226">
        <v>2.52</v>
      </c>
      <c r="I689" s="227"/>
      <c r="J689" s="223"/>
      <c r="K689" s="223"/>
      <c r="L689" s="228"/>
      <c r="M689" s="229"/>
      <c r="N689" s="230"/>
      <c r="O689" s="230"/>
      <c r="P689" s="230"/>
      <c r="Q689" s="230"/>
      <c r="R689" s="230"/>
      <c r="S689" s="230"/>
      <c r="T689" s="231"/>
      <c r="AT689" s="232" t="s">
        <v>145</v>
      </c>
      <c r="AU689" s="232" t="s">
        <v>86</v>
      </c>
      <c r="AV689" s="14" t="s">
        <v>86</v>
      </c>
      <c r="AW689" s="14" t="s">
        <v>35</v>
      </c>
      <c r="AX689" s="14" t="s">
        <v>79</v>
      </c>
      <c r="AY689" s="232" t="s">
        <v>131</v>
      </c>
    </row>
    <row r="690" spans="1:65" s="14" customFormat="1" ht="11.25">
      <c r="B690" s="222"/>
      <c r="C690" s="223"/>
      <c r="D690" s="205" t="s">
        <v>145</v>
      </c>
      <c r="E690" s="224" t="s">
        <v>1</v>
      </c>
      <c r="F690" s="225" t="s">
        <v>219</v>
      </c>
      <c r="G690" s="223"/>
      <c r="H690" s="226">
        <v>1.89</v>
      </c>
      <c r="I690" s="227"/>
      <c r="J690" s="223"/>
      <c r="K690" s="223"/>
      <c r="L690" s="228"/>
      <c r="M690" s="229"/>
      <c r="N690" s="230"/>
      <c r="O690" s="230"/>
      <c r="P690" s="230"/>
      <c r="Q690" s="230"/>
      <c r="R690" s="230"/>
      <c r="S690" s="230"/>
      <c r="T690" s="231"/>
      <c r="AT690" s="232" t="s">
        <v>145</v>
      </c>
      <c r="AU690" s="232" t="s">
        <v>86</v>
      </c>
      <c r="AV690" s="14" t="s">
        <v>86</v>
      </c>
      <c r="AW690" s="14" t="s">
        <v>35</v>
      </c>
      <c r="AX690" s="14" t="s">
        <v>79</v>
      </c>
      <c r="AY690" s="232" t="s">
        <v>131</v>
      </c>
    </row>
    <row r="691" spans="1:65" s="14" customFormat="1" ht="11.25">
      <c r="B691" s="222"/>
      <c r="C691" s="223"/>
      <c r="D691" s="205" t="s">
        <v>145</v>
      </c>
      <c r="E691" s="224" t="s">
        <v>1</v>
      </c>
      <c r="F691" s="225" t="s">
        <v>220</v>
      </c>
      <c r="G691" s="223"/>
      <c r="H691" s="226">
        <v>1.26</v>
      </c>
      <c r="I691" s="227"/>
      <c r="J691" s="223"/>
      <c r="K691" s="223"/>
      <c r="L691" s="228"/>
      <c r="M691" s="229"/>
      <c r="N691" s="230"/>
      <c r="O691" s="230"/>
      <c r="P691" s="230"/>
      <c r="Q691" s="230"/>
      <c r="R691" s="230"/>
      <c r="S691" s="230"/>
      <c r="T691" s="231"/>
      <c r="AT691" s="232" t="s">
        <v>145</v>
      </c>
      <c r="AU691" s="232" t="s">
        <v>86</v>
      </c>
      <c r="AV691" s="14" t="s">
        <v>86</v>
      </c>
      <c r="AW691" s="14" t="s">
        <v>35</v>
      </c>
      <c r="AX691" s="14" t="s">
        <v>79</v>
      </c>
      <c r="AY691" s="232" t="s">
        <v>131</v>
      </c>
    </row>
    <row r="692" spans="1:65" s="14" customFormat="1" ht="11.25">
      <c r="B692" s="222"/>
      <c r="C692" s="223"/>
      <c r="D692" s="205" t="s">
        <v>145</v>
      </c>
      <c r="E692" s="224" t="s">
        <v>1</v>
      </c>
      <c r="F692" s="225" t="s">
        <v>221</v>
      </c>
      <c r="G692" s="223"/>
      <c r="H692" s="226">
        <v>2.16</v>
      </c>
      <c r="I692" s="227"/>
      <c r="J692" s="223"/>
      <c r="K692" s="223"/>
      <c r="L692" s="228"/>
      <c r="M692" s="229"/>
      <c r="N692" s="230"/>
      <c r="O692" s="230"/>
      <c r="P692" s="230"/>
      <c r="Q692" s="230"/>
      <c r="R692" s="230"/>
      <c r="S692" s="230"/>
      <c r="T692" s="231"/>
      <c r="AT692" s="232" t="s">
        <v>145</v>
      </c>
      <c r="AU692" s="232" t="s">
        <v>86</v>
      </c>
      <c r="AV692" s="14" t="s">
        <v>86</v>
      </c>
      <c r="AW692" s="14" t="s">
        <v>35</v>
      </c>
      <c r="AX692" s="14" t="s">
        <v>79</v>
      </c>
      <c r="AY692" s="232" t="s">
        <v>131</v>
      </c>
    </row>
    <row r="693" spans="1:65" s="14" customFormat="1" ht="11.25">
      <c r="B693" s="222"/>
      <c r="C693" s="223"/>
      <c r="D693" s="205" t="s">
        <v>145</v>
      </c>
      <c r="E693" s="224" t="s">
        <v>1</v>
      </c>
      <c r="F693" s="225" t="s">
        <v>160</v>
      </c>
      <c r="G693" s="223"/>
      <c r="H693" s="226">
        <v>12.6</v>
      </c>
      <c r="I693" s="227"/>
      <c r="J693" s="223"/>
      <c r="K693" s="223"/>
      <c r="L693" s="228"/>
      <c r="M693" s="229"/>
      <c r="N693" s="230"/>
      <c r="O693" s="230"/>
      <c r="P693" s="230"/>
      <c r="Q693" s="230"/>
      <c r="R693" s="230"/>
      <c r="S693" s="230"/>
      <c r="T693" s="231"/>
      <c r="AT693" s="232" t="s">
        <v>145</v>
      </c>
      <c r="AU693" s="232" t="s">
        <v>86</v>
      </c>
      <c r="AV693" s="14" t="s">
        <v>86</v>
      </c>
      <c r="AW693" s="14" t="s">
        <v>35</v>
      </c>
      <c r="AX693" s="14" t="s">
        <v>79</v>
      </c>
      <c r="AY693" s="232" t="s">
        <v>131</v>
      </c>
    </row>
    <row r="694" spans="1:65" s="14" customFormat="1" ht="11.25">
      <c r="B694" s="222"/>
      <c r="C694" s="223"/>
      <c r="D694" s="205" t="s">
        <v>145</v>
      </c>
      <c r="E694" s="224" t="s">
        <v>1</v>
      </c>
      <c r="F694" s="225" t="s">
        <v>161</v>
      </c>
      <c r="G694" s="223"/>
      <c r="H694" s="226">
        <v>1.26</v>
      </c>
      <c r="I694" s="227"/>
      <c r="J694" s="223"/>
      <c r="K694" s="223"/>
      <c r="L694" s="228"/>
      <c r="M694" s="229"/>
      <c r="N694" s="230"/>
      <c r="O694" s="230"/>
      <c r="P694" s="230"/>
      <c r="Q694" s="230"/>
      <c r="R694" s="230"/>
      <c r="S694" s="230"/>
      <c r="T694" s="231"/>
      <c r="AT694" s="232" t="s">
        <v>145</v>
      </c>
      <c r="AU694" s="232" t="s">
        <v>86</v>
      </c>
      <c r="AV694" s="14" t="s">
        <v>86</v>
      </c>
      <c r="AW694" s="14" t="s">
        <v>35</v>
      </c>
      <c r="AX694" s="14" t="s">
        <v>79</v>
      </c>
      <c r="AY694" s="232" t="s">
        <v>131</v>
      </c>
    </row>
    <row r="695" spans="1:65" s="15" customFormat="1" ht="11.25">
      <c r="B695" s="233"/>
      <c r="C695" s="234"/>
      <c r="D695" s="205" t="s">
        <v>145</v>
      </c>
      <c r="E695" s="235" t="s">
        <v>1</v>
      </c>
      <c r="F695" s="236" t="s">
        <v>162</v>
      </c>
      <c r="G695" s="234"/>
      <c r="H695" s="237">
        <v>72.06</v>
      </c>
      <c r="I695" s="238"/>
      <c r="J695" s="234"/>
      <c r="K695" s="234"/>
      <c r="L695" s="239"/>
      <c r="M695" s="240"/>
      <c r="N695" s="241"/>
      <c r="O695" s="241"/>
      <c r="P695" s="241"/>
      <c r="Q695" s="241"/>
      <c r="R695" s="241"/>
      <c r="S695" s="241"/>
      <c r="T695" s="242"/>
      <c r="AT695" s="243" t="s">
        <v>145</v>
      </c>
      <c r="AU695" s="243" t="s">
        <v>86</v>
      </c>
      <c r="AV695" s="15" t="s">
        <v>163</v>
      </c>
      <c r="AW695" s="15" t="s">
        <v>35</v>
      </c>
      <c r="AX695" s="15" t="s">
        <v>79</v>
      </c>
      <c r="AY695" s="243" t="s">
        <v>131</v>
      </c>
    </row>
    <row r="696" spans="1:65" s="14" customFormat="1" ht="11.25">
      <c r="B696" s="222"/>
      <c r="C696" s="223"/>
      <c r="D696" s="205" t="s">
        <v>145</v>
      </c>
      <c r="E696" s="224" t="s">
        <v>1</v>
      </c>
      <c r="F696" s="225" t="s">
        <v>164</v>
      </c>
      <c r="G696" s="223"/>
      <c r="H696" s="226">
        <v>10</v>
      </c>
      <c r="I696" s="227"/>
      <c r="J696" s="223"/>
      <c r="K696" s="223"/>
      <c r="L696" s="228"/>
      <c r="M696" s="229"/>
      <c r="N696" s="230"/>
      <c r="O696" s="230"/>
      <c r="P696" s="230"/>
      <c r="Q696" s="230"/>
      <c r="R696" s="230"/>
      <c r="S696" s="230"/>
      <c r="T696" s="231"/>
      <c r="AT696" s="232" t="s">
        <v>145</v>
      </c>
      <c r="AU696" s="232" t="s">
        <v>86</v>
      </c>
      <c r="AV696" s="14" t="s">
        <v>86</v>
      </c>
      <c r="AW696" s="14" t="s">
        <v>35</v>
      </c>
      <c r="AX696" s="14" t="s">
        <v>79</v>
      </c>
      <c r="AY696" s="232" t="s">
        <v>131</v>
      </c>
    </row>
    <row r="697" spans="1:65" s="16" customFormat="1" ht="11.25">
      <c r="B697" s="244"/>
      <c r="C697" s="245"/>
      <c r="D697" s="205" t="s">
        <v>145</v>
      </c>
      <c r="E697" s="246" t="s">
        <v>1</v>
      </c>
      <c r="F697" s="247" t="s">
        <v>165</v>
      </c>
      <c r="G697" s="245"/>
      <c r="H697" s="248">
        <v>82.06</v>
      </c>
      <c r="I697" s="249"/>
      <c r="J697" s="245"/>
      <c r="K697" s="245"/>
      <c r="L697" s="250"/>
      <c r="M697" s="251"/>
      <c r="N697" s="252"/>
      <c r="O697" s="252"/>
      <c r="P697" s="252"/>
      <c r="Q697" s="252"/>
      <c r="R697" s="252"/>
      <c r="S697" s="252"/>
      <c r="T697" s="253"/>
      <c r="AT697" s="254" t="s">
        <v>145</v>
      </c>
      <c r="AU697" s="254" t="s">
        <v>86</v>
      </c>
      <c r="AV697" s="16" t="s">
        <v>139</v>
      </c>
      <c r="AW697" s="16" t="s">
        <v>35</v>
      </c>
      <c r="AX697" s="16" t="s">
        <v>21</v>
      </c>
      <c r="AY697" s="254" t="s">
        <v>131</v>
      </c>
    </row>
    <row r="698" spans="1:65" s="2" customFormat="1" ht="24.2" customHeight="1">
      <c r="A698" s="35"/>
      <c r="B698" s="36"/>
      <c r="C698" s="192" t="s">
        <v>646</v>
      </c>
      <c r="D698" s="192" t="s">
        <v>134</v>
      </c>
      <c r="E698" s="193" t="s">
        <v>647</v>
      </c>
      <c r="F698" s="194" t="s">
        <v>648</v>
      </c>
      <c r="G698" s="195" t="s">
        <v>137</v>
      </c>
      <c r="H698" s="196">
        <v>82.06</v>
      </c>
      <c r="I698" s="197"/>
      <c r="J698" s="198">
        <f>ROUND(I698*H698,2)</f>
        <v>0</v>
      </c>
      <c r="K698" s="194" t="s">
        <v>138</v>
      </c>
      <c r="L698" s="40"/>
      <c r="M698" s="199" t="s">
        <v>1</v>
      </c>
      <c r="N698" s="200" t="s">
        <v>44</v>
      </c>
      <c r="O698" s="72"/>
      <c r="P698" s="201">
        <f>O698*H698</f>
        <v>0</v>
      </c>
      <c r="Q698" s="201">
        <v>2.8600000000000001E-4</v>
      </c>
      <c r="R698" s="201">
        <f>Q698*H698</f>
        <v>2.3469160000000003E-2</v>
      </c>
      <c r="S698" s="201">
        <v>0</v>
      </c>
      <c r="T698" s="202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203" t="s">
        <v>294</v>
      </c>
      <c r="AT698" s="203" t="s">
        <v>134</v>
      </c>
      <c r="AU698" s="203" t="s">
        <v>86</v>
      </c>
      <c r="AY698" s="18" t="s">
        <v>131</v>
      </c>
      <c r="BE698" s="204">
        <f>IF(N698="základní",J698,0)</f>
        <v>0</v>
      </c>
      <c r="BF698" s="204">
        <f>IF(N698="snížená",J698,0)</f>
        <v>0</v>
      </c>
      <c r="BG698" s="204">
        <f>IF(N698="zákl. přenesená",J698,0)</f>
        <v>0</v>
      </c>
      <c r="BH698" s="204">
        <f>IF(N698="sníž. přenesená",J698,0)</f>
        <v>0</v>
      </c>
      <c r="BI698" s="204">
        <f>IF(N698="nulová",J698,0)</f>
        <v>0</v>
      </c>
      <c r="BJ698" s="18" t="s">
        <v>21</v>
      </c>
      <c r="BK698" s="204">
        <f>ROUND(I698*H698,2)</f>
        <v>0</v>
      </c>
      <c r="BL698" s="18" t="s">
        <v>294</v>
      </c>
      <c r="BM698" s="203" t="s">
        <v>649</v>
      </c>
    </row>
    <row r="699" spans="1:65" s="2" customFormat="1" ht="19.5">
      <c r="A699" s="35"/>
      <c r="B699" s="36"/>
      <c r="C699" s="37"/>
      <c r="D699" s="205" t="s">
        <v>141</v>
      </c>
      <c r="E699" s="37"/>
      <c r="F699" s="206" t="s">
        <v>648</v>
      </c>
      <c r="G699" s="37"/>
      <c r="H699" s="37"/>
      <c r="I699" s="207"/>
      <c r="J699" s="37"/>
      <c r="K699" s="37"/>
      <c r="L699" s="40"/>
      <c r="M699" s="208"/>
      <c r="N699" s="209"/>
      <c r="O699" s="72"/>
      <c r="P699" s="72"/>
      <c r="Q699" s="72"/>
      <c r="R699" s="72"/>
      <c r="S699" s="72"/>
      <c r="T699" s="73"/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T699" s="18" t="s">
        <v>141</v>
      </c>
      <c r="AU699" s="18" t="s">
        <v>86</v>
      </c>
    </row>
    <row r="700" spans="1:65" s="2" customFormat="1" ht="11.25">
      <c r="A700" s="35"/>
      <c r="B700" s="36"/>
      <c r="C700" s="37"/>
      <c r="D700" s="210" t="s">
        <v>143</v>
      </c>
      <c r="E700" s="37"/>
      <c r="F700" s="211" t="s">
        <v>650</v>
      </c>
      <c r="G700" s="37"/>
      <c r="H700" s="37"/>
      <c r="I700" s="207"/>
      <c r="J700" s="37"/>
      <c r="K700" s="37"/>
      <c r="L700" s="40"/>
      <c r="M700" s="208"/>
      <c r="N700" s="209"/>
      <c r="O700" s="72"/>
      <c r="P700" s="72"/>
      <c r="Q700" s="72"/>
      <c r="R700" s="72"/>
      <c r="S700" s="72"/>
      <c r="T700" s="73"/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T700" s="18" t="s">
        <v>143</v>
      </c>
      <c r="AU700" s="18" t="s">
        <v>86</v>
      </c>
    </row>
    <row r="701" spans="1:65" s="2" customFormat="1" ht="19.5">
      <c r="A701" s="35"/>
      <c r="B701" s="36"/>
      <c r="C701" s="37"/>
      <c r="D701" s="205" t="s">
        <v>287</v>
      </c>
      <c r="E701" s="37"/>
      <c r="F701" s="255" t="s">
        <v>651</v>
      </c>
      <c r="G701" s="37"/>
      <c r="H701" s="37"/>
      <c r="I701" s="207"/>
      <c r="J701" s="37"/>
      <c r="K701" s="37"/>
      <c r="L701" s="40"/>
      <c r="M701" s="208"/>
      <c r="N701" s="209"/>
      <c r="O701" s="72"/>
      <c r="P701" s="72"/>
      <c r="Q701" s="72"/>
      <c r="R701" s="72"/>
      <c r="S701" s="72"/>
      <c r="T701" s="73"/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T701" s="18" t="s">
        <v>287</v>
      </c>
      <c r="AU701" s="18" t="s">
        <v>86</v>
      </c>
    </row>
    <row r="702" spans="1:65" s="13" customFormat="1" ht="11.25">
      <c r="B702" s="212"/>
      <c r="C702" s="213"/>
      <c r="D702" s="205" t="s">
        <v>145</v>
      </c>
      <c r="E702" s="214" t="s">
        <v>1</v>
      </c>
      <c r="F702" s="215" t="s">
        <v>146</v>
      </c>
      <c r="G702" s="213"/>
      <c r="H702" s="214" t="s">
        <v>1</v>
      </c>
      <c r="I702" s="216"/>
      <c r="J702" s="213"/>
      <c r="K702" s="213"/>
      <c r="L702" s="217"/>
      <c r="M702" s="218"/>
      <c r="N702" s="219"/>
      <c r="O702" s="219"/>
      <c r="P702" s="219"/>
      <c r="Q702" s="219"/>
      <c r="R702" s="219"/>
      <c r="S702" s="219"/>
      <c r="T702" s="220"/>
      <c r="AT702" s="221" t="s">
        <v>145</v>
      </c>
      <c r="AU702" s="221" t="s">
        <v>86</v>
      </c>
      <c r="AV702" s="13" t="s">
        <v>21</v>
      </c>
      <c r="AW702" s="13" t="s">
        <v>35</v>
      </c>
      <c r="AX702" s="13" t="s">
        <v>79</v>
      </c>
      <c r="AY702" s="221" t="s">
        <v>131</v>
      </c>
    </row>
    <row r="703" spans="1:65" s="13" customFormat="1" ht="11.25">
      <c r="B703" s="212"/>
      <c r="C703" s="213"/>
      <c r="D703" s="205" t="s">
        <v>145</v>
      </c>
      <c r="E703" s="214" t="s">
        <v>1</v>
      </c>
      <c r="F703" s="215" t="s">
        <v>147</v>
      </c>
      <c r="G703" s="213"/>
      <c r="H703" s="214" t="s">
        <v>1</v>
      </c>
      <c r="I703" s="216"/>
      <c r="J703" s="213"/>
      <c r="K703" s="213"/>
      <c r="L703" s="217"/>
      <c r="M703" s="218"/>
      <c r="N703" s="219"/>
      <c r="O703" s="219"/>
      <c r="P703" s="219"/>
      <c r="Q703" s="219"/>
      <c r="R703" s="219"/>
      <c r="S703" s="219"/>
      <c r="T703" s="220"/>
      <c r="AT703" s="221" t="s">
        <v>145</v>
      </c>
      <c r="AU703" s="221" t="s">
        <v>86</v>
      </c>
      <c r="AV703" s="13" t="s">
        <v>21</v>
      </c>
      <c r="AW703" s="13" t="s">
        <v>35</v>
      </c>
      <c r="AX703" s="13" t="s">
        <v>79</v>
      </c>
      <c r="AY703" s="221" t="s">
        <v>131</v>
      </c>
    </row>
    <row r="704" spans="1:65" s="14" customFormat="1" ht="11.25">
      <c r="B704" s="222"/>
      <c r="C704" s="223"/>
      <c r="D704" s="205" t="s">
        <v>145</v>
      </c>
      <c r="E704" s="224" t="s">
        <v>1</v>
      </c>
      <c r="F704" s="225" t="s">
        <v>148</v>
      </c>
      <c r="G704" s="223"/>
      <c r="H704" s="226">
        <v>1.83</v>
      </c>
      <c r="I704" s="227"/>
      <c r="J704" s="223"/>
      <c r="K704" s="223"/>
      <c r="L704" s="228"/>
      <c r="M704" s="229"/>
      <c r="N704" s="230"/>
      <c r="O704" s="230"/>
      <c r="P704" s="230"/>
      <c r="Q704" s="230"/>
      <c r="R704" s="230"/>
      <c r="S704" s="230"/>
      <c r="T704" s="231"/>
      <c r="AT704" s="232" t="s">
        <v>145</v>
      </c>
      <c r="AU704" s="232" t="s">
        <v>86</v>
      </c>
      <c r="AV704" s="14" t="s">
        <v>86</v>
      </c>
      <c r="AW704" s="14" t="s">
        <v>35</v>
      </c>
      <c r="AX704" s="14" t="s">
        <v>79</v>
      </c>
      <c r="AY704" s="232" t="s">
        <v>131</v>
      </c>
    </row>
    <row r="705" spans="2:51" s="14" customFormat="1" ht="11.25">
      <c r="B705" s="222"/>
      <c r="C705" s="223"/>
      <c r="D705" s="205" t="s">
        <v>145</v>
      </c>
      <c r="E705" s="224" t="s">
        <v>1</v>
      </c>
      <c r="F705" s="225" t="s">
        <v>149</v>
      </c>
      <c r="G705" s="223"/>
      <c r="H705" s="226">
        <v>11.7</v>
      </c>
      <c r="I705" s="227"/>
      <c r="J705" s="223"/>
      <c r="K705" s="223"/>
      <c r="L705" s="228"/>
      <c r="M705" s="229"/>
      <c r="N705" s="230"/>
      <c r="O705" s="230"/>
      <c r="P705" s="230"/>
      <c r="Q705" s="230"/>
      <c r="R705" s="230"/>
      <c r="S705" s="230"/>
      <c r="T705" s="231"/>
      <c r="AT705" s="232" t="s">
        <v>145</v>
      </c>
      <c r="AU705" s="232" t="s">
        <v>86</v>
      </c>
      <c r="AV705" s="14" t="s">
        <v>86</v>
      </c>
      <c r="AW705" s="14" t="s">
        <v>35</v>
      </c>
      <c r="AX705" s="14" t="s">
        <v>79</v>
      </c>
      <c r="AY705" s="232" t="s">
        <v>131</v>
      </c>
    </row>
    <row r="706" spans="2:51" s="14" customFormat="1" ht="11.25">
      <c r="B706" s="222"/>
      <c r="C706" s="223"/>
      <c r="D706" s="205" t="s">
        <v>145</v>
      </c>
      <c r="E706" s="224" t="s">
        <v>1</v>
      </c>
      <c r="F706" s="225" t="s">
        <v>150</v>
      </c>
      <c r="G706" s="223"/>
      <c r="H706" s="226">
        <v>15.12</v>
      </c>
      <c r="I706" s="227"/>
      <c r="J706" s="223"/>
      <c r="K706" s="223"/>
      <c r="L706" s="228"/>
      <c r="M706" s="229"/>
      <c r="N706" s="230"/>
      <c r="O706" s="230"/>
      <c r="P706" s="230"/>
      <c r="Q706" s="230"/>
      <c r="R706" s="230"/>
      <c r="S706" s="230"/>
      <c r="T706" s="231"/>
      <c r="AT706" s="232" t="s">
        <v>145</v>
      </c>
      <c r="AU706" s="232" t="s">
        <v>86</v>
      </c>
      <c r="AV706" s="14" t="s">
        <v>86</v>
      </c>
      <c r="AW706" s="14" t="s">
        <v>35</v>
      </c>
      <c r="AX706" s="14" t="s">
        <v>79</v>
      </c>
      <c r="AY706" s="232" t="s">
        <v>131</v>
      </c>
    </row>
    <row r="707" spans="2:51" s="14" customFormat="1" ht="11.25">
      <c r="B707" s="222"/>
      <c r="C707" s="223"/>
      <c r="D707" s="205" t="s">
        <v>145</v>
      </c>
      <c r="E707" s="224" t="s">
        <v>1</v>
      </c>
      <c r="F707" s="225" t="s">
        <v>151</v>
      </c>
      <c r="G707" s="223"/>
      <c r="H707" s="226">
        <v>3.78</v>
      </c>
      <c r="I707" s="227"/>
      <c r="J707" s="223"/>
      <c r="K707" s="223"/>
      <c r="L707" s="228"/>
      <c r="M707" s="229"/>
      <c r="N707" s="230"/>
      <c r="O707" s="230"/>
      <c r="P707" s="230"/>
      <c r="Q707" s="230"/>
      <c r="R707" s="230"/>
      <c r="S707" s="230"/>
      <c r="T707" s="231"/>
      <c r="AT707" s="232" t="s">
        <v>145</v>
      </c>
      <c r="AU707" s="232" t="s">
        <v>86</v>
      </c>
      <c r="AV707" s="14" t="s">
        <v>86</v>
      </c>
      <c r="AW707" s="14" t="s">
        <v>35</v>
      </c>
      <c r="AX707" s="14" t="s">
        <v>79</v>
      </c>
      <c r="AY707" s="232" t="s">
        <v>131</v>
      </c>
    </row>
    <row r="708" spans="2:51" s="14" customFormat="1" ht="11.25">
      <c r="B708" s="222"/>
      <c r="C708" s="223"/>
      <c r="D708" s="205" t="s">
        <v>145</v>
      </c>
      <c r="E708" s="224" t="s">
        <v>1</v>
      </c>
      <c r="F708" s="225" t="s">
        <v>152</v>
      </c>
      <c r="G708" s="223"/>
      <c r="H708" s="226">
        <v>9.4499999999999993</v>
      </c>
      <c r="I708" s="227"/>
      <c r="J708" s="223"/>
      <c r="K708" s="223"/>
      <c r="L708" s="228"/>
      <c r="M708" s="229"/>
      <c r="N708" s="230"/>
      <c r="O708" s="230"/>
      <c r="P708" s="230"/>
      <c r="Q708" s="230"/>
      <c r="R708" s="230"/>
      <c r="S708" s="230"/>
      <c r="T708" s="231"/>
      <c r="AT708" s="232" t="s">
        <v>145</v>
      </c>
      <c r="AU708" s="232" t="s">
        <v>86</v>
      </c>
      <c r="AV708" s="14" t="s">
        <v>86</v>
      </c>
      <c r="AW708" s="14" t="s">
        <v>35</v>
      </c>
      <c r="AX708" s="14" t="s">
        <v>79</v>
      </c>
      <c r="AY708" s="232" t="s">
        <v>131</v>
      </c>
    </row>
    <row r="709" spans="2:51" s="14" customFormat="1" ht="11.25">
      <c r="B709" s="222"/>
      <c r="C709" s="223"/>
      <c r="D709" s="205" t="s">
        <v>145</v>
      </c>
      <c r="E709" s="224" t="s">
        <v>1</v>
      </c>
      <c r="F709" s="225" t="s">
        <v>216</v>
      </c>
      <c r="G709" s="223"/>
      <c r="H709" s="226">
        <v>4.32</v>
      </c>
      <c r="I709" s="227"/>
      <c r="J709" s="223"/>
      <c r="K709" s="223"/>
      <c r="L709" s="228"/>
      <c r="M709" s="229"/>
      <c r="N709" s="230"/>
      <c r="O709" s="230"/>
      <c r="P709" s="230"/>
      <c r="Q709" s="230"/>
      <c r="R709" s="230"/>
      <c r="S709" s="230"/>
      <c r="T709" s="231"/>
      <c r="AT709" s="232" t="s">
        <v>145</v>
      </c>
      <c r="AU709" s="232" t="s">
        <v>86</v>
      </c>
      <c r="AV709" s="14" t="s">
        <v>86</v>
      </c>
      <c r="AW709" s="14" t="s">
        <v>35</v>
      </c>
      <c r="AX709" s="14" t="s">
        <v>79</v>
      </c>
      <c r="AY709" s="232" t="s">
        <v>131</v>
      </c>
    </row>
    <row r="710" spans="2:51" s="14" customFormat="1" ht="11.25">
      <c r="B710" s="222"/>
      <c r="C710" s="223"/>
      <c r="D710" s="205" t="s">
        <v>145</v>
      </c>
      <c r="E710" s="224" t="s">
        <v>1</v>
      </c>
      <c r="F710" s="225" t="s">
        <v>171</v>
      </c>
      <c r="G710" s="223"/>
      <c r="H710" s="226">
        <v>1.62</v>
      </c>
      <c r="I710" s="227"/>
      <c r="J710" s="223"/>
      <c r="K710" s="223"/>
      <c r="L710" s="228"/>
      <c r="M710" s="229"/>
      <c r="N710" s="230"/>
      <c r="O710" s="230"/>
      <c r="P710" s="230"/>
      <c r="Q710" s="230"/>
      <c r="R710" s="230"/>
      <c r="S710" s="230"/>
      <c r="T710" s="231"/>
      <c r="AT710" s="232" t="s">
        <v>145</v>
      </c>
      <c r="AU710" s="232" t="s">
        <v>86</v>
      </c>
      <c r="AV710" s="14" t="s">
        <v>86</v>
      </c>
      <c r="AW710" s="14" t="s">
        <v>35</v>
      </c>
      <c r="AX710" s="14" t="s">
        <v>79</v>
      </c>
      <c r="AY710" s="232" t="s">
        <v>131</v>
      </c>
    </row>
    <row r="711" spans="2:51" s="14" customFormat="1" ht="11.25">
      <c r="B711" s="222"/>
      <c r="C711" s="223"/>
      <c r="D711" s="205" t="s">
        <v>145</v>
      </c>
      <c r="E711" s="224" t="s">
        <v>1</v>
      </c>
      <c r="F711" s="225" t="s">
        <v>217</v>
      </c>
      <c r="G711" s="223"/>
      <c r="H711" s="226">
        <v>2.5499999999999998</v>
      </c>
      <c r="I711" s="227"/>
      <c r="J711" s="223"/>
      <c r="K711" s="223"/>
      <c r="L711" s="228"/>
      <c r="M711" s="229"/>
      <c r="N711" s="230"/>
      <c r="O711" s="230"/>
      <c r="P711" s="230"/>
      <c r="Q711" s="230"/>
      <c r="R711" s="230"/>
      <c r="S711" s="230"/>
      <c r="T711" s="231"/>
      <c r="AT711" s="232" t="s">
        <v>145</v>
      </c>
      <c r="AU711" s="232" t="s">
        <v>86</v>
      </c>
      <c r="AV711" s="14" t="s">
        <v>86</v>
      </c>
      <c r="AW711" s="14" t="s">
        <v>35</v>
      </c>
      <c r="AX711" s="14" t="s">
        <v>79</v>
      </c>
      <c r="AY711" s="232" t="s">
        <v>131</v>
      </c>
    </row>
    <row r="712" spans="2:51" s="14" customFormat="1" ht="11.25">
      <c r="B712" s="222"/>
      <c r="C712" s="223"/>
      <c r="D712" s="205" t="s">
        <v>145</v>
      </c>
      <c r="E712" s="224" t="s">
        <v>1</v>
      </c>
      <c r="F712" s="225" t="s">
        <v>218</v>
      </c>
      <c r="G712" s="223"/>
      <c r="H712" s="226">
        <v>2.52</v>
      </c>
      <c r="I712" s="227"/>
      <c r="J712" s="223"/>
      <c r="K712" s="223"/>
      <c r="L712" s="228"/>
      <c r="M712" s="229"/>
      <c r="N712" s="230"/>
      <c r="O712" s="230"/>
      <c r="P712" s="230"/>
      <c r="Q712" s="230"/>
      <c r="R712" s="230"/>
      <c r="S712" s="230"/>
      <c r="T712" s="231"/>
      <c r="AT712" s="232" t="s">
        <v>145</v>
      </c>
      <c r="AU712" s="232" t="s">
        <v>86</v>
      </c>
      <c r="AV712" s="14" t="s">
        <v>86</v>
      </c>
      <c r="AW712" s="14" t="s">
        <v>35</v>
      </c>
      <c r="AX712" s="14" t="s">
        <v>79</v>
      </c>
      <c r="AY712" s="232" t="s">
        <v>131</v>
      </c>
    </row>
    <row r="713" spans="2:51" s="14" customFormat="1" ht="11.25">
      <c r="B713" s="222"/>
      <c r="C713" s="223"/>
      <c r="D713" s="205" t="s">
        <v>145</v>
      </c>
      <c r="E713" s="224" t="s">
        <v>1</v>
      </c>
      <c r="F713" s="225" t="s">
        <v>219</v>
      </c>
      <c r="G713" s="223"/>
      <c r="H713" s="226">
        <v>1.89</v>
      </c>
      <c r="I713" s="227"/>
      <c r="J713" s="223"/>
      <c r="K713" s="223"/>
      <c r="L713" s="228"/>
      <c r="M713" s="229"/>
      <c r="N713" s="230"/>
      <c r="O713" s="230"/>
      <c r="P713" s="230"/>
      <c r="Q713" s="230"/>
      <c r="R713" s="230"/>
      <c r="S713" s="230"/>
      <c r="T713" s="231"/>
      <c r="AT713" s="232" t="s">
        <v>145</v>
      </c>
      <c r="AU713" s="232" t="s">
        <v>86</v>
      </c>
      <c r="AV713" s="14" t="s">
        <v>86</v>
      </c>
      <c r="AW713" s="14" t="s">
        <v>35</v>
      </c>
      <c r="AX713" s="14" t="s">
        <v>79</v>
      </c>
      <c r="AY713" s="232" t="s">
        <v>131</v>
      </c>
    </row>
    <row r="714" spans="2:51" s="14" customFormat="1" ht="11.25">
      <c r="B714" s="222"/>
      <c r="C714" s="223"/>
      <c r="D714" s="205" t="s">
        <v>145</v>
      </c>
      <c r="E714" s="224" t="s">
        <v>1</v>
      </c>
      <c r="F714" s="225" t="s">
        <v>220</v>
      </c>
      <c r="G714" s="223"/>
      <c r="H714" s="226">
        <v>1.26</v>
      </c>
      <c r="I714" s="227"/>
      <c r="J714" s="223"/>
      <c r="K714" s="223"/>
      <c r="L714" s="228"/>
      <c r="M714" s="229"/>
      <c r="N714" s="230"/>
      <c r="O714" s="230"/>
      <c r="P714" s="230"/>
      <c r="Q714" s="230"/>
      <c r="R714" s="230"/>
      <c r="S714" s="230"/>
      <c r="T714" s="231"/>
      <c r="AT714" s="232" t="s">
        <v>145</v>
      </c>
      <c r="AU714" s="232" t="s">
        <v>86</v>
      </c>
      <c r="AV714" s="14" t="s">
        <v>86</v>
      </c>
      <c r="AW714" s="14" t="s">
        <v>35</v>
      </c>
      <c r="AX714" s="14" t="s">
        <v>79</v>
      </c>
      <c r="AY714" s="232" t="s">
        <v>131</v>
      </c>
    </row>
    <row r="715" spans="2:51" s="14" customFormat="1" ht="11.25">
      <c r="B715" s="222"/>
      <c r="C715" s="223"/>
      <c r="D715" s="205" t="s">
        <v>145</v>
      </c>
      <c r="E715" s="224" t="s">
        <v>1</v>
      </c>
      <c r="F715" s="225" t="s">
        <v>221</v>
      </c>
      <c r="G715" s="223"/>
      <c r="H715" s="226">
        <v>2.16</v>
      </c>
      <c r="I715" s="227"/>
      <c r="J715" s="223"/>
      <c r="K715" s="223"/>
      <c r="L715" s="228"/>
      <c r="M715" s="229"/>
      <c r="N715" s="230"/>
      <c r="O715" s="230"/>
      <c r="P715" s="230"/>
      <c r="Q715" s="230"/>
      <c r="R715" s="230"/>
      <c r="S715" s="230"/>
      <c r="T715" s="231"/>
      <c r="AT715" s="232" t="s">
        <v>145</v>
      </c>
      <c r="AU715" s="232" t="s">
        <v>86</v>
      </c>
      <c r="AV715" s="14" t="s">
        <v>86</v>
      </c>
      <c r="AW715" s="14" t="s">
        <v>35</v>
      </c>
      <c r="AX715" s="14" t="s">
        <v>79</v>
      </c>
      <c r="AY715" s="232" t="s">
        <v>131</v>
      </c>
    </row>
    <row r="716" spans="2:51" s="14" customFormat="1" ht="11.25">
      <c r="B716" s="222"/>
      <c r="C716" s="223"/>
      <c r="D716" s="205" t="s">
        <v>145</v>
      </c>
      <c r="E716" s="224" t="s">
        <v>1</v>
      </c>
      <c r="F716" s="225" t="s">
        <v>160</v>
      </c>
      <c r="G716" s="223"/>
      <c r="H716" s="226">
        <v>12.6</v>
      </c>
      <c r="I716" s="227"/>
      <c r="J716" s="223"/>
      <c r="K716" s="223"/>
      <c r="L716" s="228"/>
      <c r="M716" s="229"/>
      <c r="N716" s="230"/>
      <c r="O716" s="230"/>
      <c r="P716" s="230"/>
      <c r="Q716" s="230"/>
      <c r="R716" s="230"/>
      <c r="S716" s="230"/>
      <c r="T716" s="231"/>
      <c r="AT716" s="232" t="s">
        <v>145</v>
      </c>
      <c r="AU716" s="232" t="s">
        <v>86</v>
      </c>
      <c r="AV716" s="14" t="s">
        <v>86</v>
      </c>
      <c r="AW716" s="14" t="s">
        <v>35</v>
      </c>
      <c r="AX716" s="14" t="s">
        <v>79</v>
      </c>
      <c r="AY716" s="232" t="s">
        <v>131</v>
      </c>
    </row>
    <row r="717" spans="2:51" s="14" customFormat="1" ht="11.25">
      <c r="B717" s="222"/>
      <c r="C717" s="223"/>
      <c r="D717" s="205" t="s">
        <v>145</v>
      </c>
      <c r="E717" s="224" t="s">
        <v>1</v>
      </c>
      <c r="F717" s="225" t="s">
        <v>161</v>
      </c>
      <c r="G717" s="223"/>
      <c r="H717" s="226">
        <v>1.26</v>
      </c>
      <c r="I717" s="227"/>
      <c r="J717" s="223"/>
      <c r="K717" s="223"/>
      <c r="L717" s="228"/>
      <c r="M717" s="229"/>
      <c r="N717" s="230"/>
      <c r="O717" s="230"/>
      <c r="P717" s="230"/>
      <c r="Q717" s="230"/>
      <c r="R717" s="230"/>
      <c r="S717" s="230"/>
      <c r="T717" s="231"/>
      <c r="AT717" s="232" t="s">
        <v>145</v>
      </c>
      <c r="AU717" s="232" t="s">
        <v>86</v>
      </c>
      <c r="AV717" s="14" t="s">
        <v>86</v>
      </c>
      <c r="AW717" s="14" t="s">
        <v>35</v>
      </c>
      <c r="AX717" s="14" t="s">
        <v>79</v>
      </c>
      <c r="AY717" s="232" t="s">
        <v>131</v>
      </c>
    </row>
    <row r="718" spans="2:51" s="15" customFormat="1" ht="11.25">
      <c r="B718" s="233"/>
      <c r="C718" s="234"/>
      <c r="D718" s="205" t="s">
        <v>145</v>
      </c>
      <c r="E718" s="235" t="s">
        <v>1</v>
      </c>
      <c r="F718" s="236" t="s">
        <v>162</v>
      </c>
      <c r="G718" s="234"/>
      <c r="H718" s="237">
        <v>72.06</v>
      </c>
      <c r="I718" s="238"/>
      <c r="J718" s="234"/>
      <c r="K718" s="234"/>
      <c r="L718" s="239"/>
      <c r="M718" s="240"/>
      <c r="N718" s="241"/>
      <c r="O718" s="241"/>
      <c r="P718" s="241"/>
      <c r="Q718" s="241"/>
      <c r="R718" s="241"/>
      <c r="S718" s="241"/>
      <c r="T718" s="242"/>
      <c r="AT718" s="243" t="s">
        <v>145</v>
      </c>
      <c r="AU718" s="243" t="s">
        <v>86</v>
      </c>
      <c r="AV718" s="15" t="s">
        <v>163</v>
      </c>
      <c r="AW718" s="15" t="s">
        <v>35</v>
      </c>
      <c r="AX718" s="15" t="s">
        <v>79</v>
      </c>
      <c r="AY718" s="243" t="s">
        <v>131</v>
      </c>
    </row>
    <row r="719" spans="2:51" s="14" customFormat="1" ht="11.25">
      <c r="B719" s="222"/>
      <c r="C719" s="223"/>
      <c r="D719" s="205" t="s">
        <v>145</v>
      </c>
      <c r="E719" s="224" t="s">
        <v>1</v>
      </c>
      <c r="F719" s="225" t="s">
        <v>164</v>
      </c>
      <c r="G719" s="223"/>
      <c r="H719" s="226">
        <v>10</v>
      </c>
      <c r="I719" s="227"/>
      <c r="J719" s="223"/>
      <c r="K719" s="223"/>
      <c r="L719" s="228"/>
      <c r="M719" s="229"/>
      <c r="N719" s="230"/>
      <c r="O719" s="230"/>
      <c r="P719" s="230"/>
      <c r="Q719" s="230"/>
      <c r="R719" s="230"/>
      <c r="S719" s="230"/>
      <c r="T719" s="231"/>
      <c r="AT719" s="232" t="s">
        <v>145</v>
      </c>
      <c r="AU719" s="232" t="s">
        <v>86</v>
      </c>
      <c r="AV719" s="14" t="s">
        <v>86</v>
      </c>
      <c r="AW719" s="14" t="s">
        <v>35</v>
      </c>
      <c r="AX719" s="14" t="s">
        <v>79</v>
      </c>
      <c r="AY719" s="232" t="s">
        <v>131</v>
      </c>
    </row>
    <row r="720" spans="2:51" s="16" customFormat="1" ht="11.25">
      <c r="B720" s="244"/>
      <c r="C720" s="245"/>
      <c r="D720" s="205" t="s">
        <v>145</v>
      </c>
      <c r="E720" s="246" t="s">
        <v>1</v>
      </c>
      <c r="F720" s="247" t="s">
        <v>165</v>
      </c>
      <c r="G720" s="245"/>
      <c r="H720" s="248">
        <v>82.06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AT720" s="254" t="s">
        <v>145</v>
      </c>
      <c r="AU720" s="254" t="s">
        <v>86</v>
      </c>
      <c r="AV720" s="16" t="s">
        <v>139</v>
      </c>
      <c r="AW720" s="16" t="s">
        <v>35</v>
      </c>
      <c r="AX720" s="16" t="s">
        <v>21</v>
      </c>
      <c r="AY720" s="254" t="s">
        <v>131</v>
      </c>
    </row>
    <row r="721" spans="1:65" s="2" customFormat="1" ht="33" customHeight="1">
      <c r="A721" s="35"/>
      <c r="B721" s="36"/>
      <c r="C721" s="192" t="s">
        <v>652</v>
      </c>
      <c r="D721" s="192" t="s">
        <v>134</v>
      </c>
      <c r="E721" s="193" t="s">
        <v>653</v>
      </c>
      <c r="F721" s="194" t="s">
        <v>654</v>
      </c>
      <c r="G721" s="195" t="s">
        <v>137</v>
      </c>
      <c r="H721" s="196">
        <v>82.06</v>
      </c>
      <c r="I721" s="197"/>
      <c r="J721" s="198">
        <f>ROUND(I721*H721,2)</f>
        <v>0</v>
      </c>
      <c r="K721" s="194" t="s">
        <v>138</v>
      </c>
      <c r="L721" s="40"/>
      <c r="M721" s="199" t="s">
        <v>1</v>
      </c>
      <c r="N721" s="200" t="s">
        <v>44</v>
      </c>
      <c r="O721" s="72"/>
      <c r="P721" s="201">
        <f>O721*H721</f>
        <v>0</v>
      </c>
      <c r="Q721" s="201">
        <v>1.43E-5</v>
      </c>
      <c r="R721" s="201">
        <f>Q721*H721</f>
        <v>1.1734580000000001E-3</v>
      </c>
      <c r="S721" s="201">
        <v>0</v>
      </c>
      <c r="T721" s="202">
        <f>S721*H721</f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203" t="s">
        <v>294</v>
      </c>
      <c r="AT721" s="203" t="s">
        <v>134</v>
      </c>
      <c r="AU721" s="203" t="s">
        <v>86</v>
      </c>
      <c r="AY721" s="18" t="s">
        <v>131</v>
      </c>
      <c r="BE721" s="204">
        <f>IF(N721="základní",J721,0)</f>
        <v>0</v>
      </c>
      <c r="BF721" s="204">
        <f>IF(N721="snížená",J721,0)</f>
        <v>0</v>
      </c>
      <c r="BG721" s="204">
        <f>IF(N721="zákl. přenesená",J721,0)</f>
        <v>0</v>
      </c>
      <c r="BH721" s="204">
        <f>IF(N721="sníž. přenesená",J721,0)</f>
        <v>0</v>
      </c>
      <c r="BI721" s="204">
        <f>IF(N721="nulová",J721,0)</f>
        <v>0</v>
      </c>
      <c r="BJ721" s="18" t="s">
        <v>21</v>
      </c>
      <c r="BK721" s="204">
        <f>ROUND(I721*H721,2)</f>
        <v>0</v>
      </c>
      <c r="BL721" s="18" t="s">
        <v>294</v>
      </c>
      <c r="BM721" s="203" t="s">
        <v>655</v>
      </c>
    </row>
    <row r="722" spans="1:65" s="2" customFormat="1" ht="29.25">
      <c r="A722" s="35"/>
      <c r="B722" s="36"/>
      <c r="C722" s="37"/>
      <c r="D722" s="205" t="s">
        <v>141</v>
      </c>
      <c r="E722" s="37"/>
      <c r="F722" s="206" t="s">
        <v>656</v>
      </c>
      <c r="G722" s="37"/>
      <c r="H722" s="37"/>
      <c r="I722" s="207"/>
      <c r="J722" s="37"/>
      <c r="K722" s="37"/>
      <c r="L722" s="40"/>
      <c r="M722" s="208"/>
      <c r="N722" s="209"/>
      <c r="O722" s="72"/>
      <c r="P722" s="72"/>
      <c r="Q722" s="72"/>
      <c r="R722" s="72"/>
      <c r="S722" s="72"/>
      <c r="T722" s="73"/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T722" s="18" t="s">
        <v>141</v>
      </c>
      <c r="AU722" s="18" t="s">
        <v>86</v>
      </c>
    </row>
    <row r="723" spans="1:65" s="2" customFormat="1" ht="11.25">
      <c r="A723" s="35"/>
      <c r="B723" s="36"/>
      <c r="C723" s="37"/>
      <c r="D723" s="210" t="s">
        <v>143</v>
      </c>
      <c r="E723" s="37"/>
      <c r="F723" s="211" t="s">
        <v>657</v>
      </c>
      <c r="G723" s="37"/>
      <c r="H723" s="37"/>
      <c r="I723" s="207"/>
      <c r="J723" s="37"/>
      <c r="K723" s="37"/>
      <c r="L723" s="40"/>
      <c r="M723" s="208"/>
      <c r="N723" s="209"/>
      <c r="O723" s="72"/>
      <c r="P723" s="72"/>
      <c r="Q723" s="72"/>
      <c r="R723" s="72"/>
      <c r="S723" s="72"/>
      <c r="T723" s="73"/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T723" s="18" t="s">
        <v>143</v>
      </c>
      <c r="AU723" s="18" t="s">
        <v>86</v>
      </c>
    </row>
    <row r="724" spans="1:65" s="13" customFormat="1" ht="11.25">
      <c r="B724" s="212"/>
      <c r="C724" s="213"/>
      <c r="D724" s="205" t="s">
        <v>145</v>
      </c>
      <c r="E724" s="214" t="s">
        <v>1</v>
      </c>
      <c r="F724" s="215" t="s">
        <v>146</v>
      </c>
      <c r="G724" s="213"/>
      <c r="H724" s="214" t="s">
        <v>1</v>
      </c>
      <c r="I724" s="216"/>
      <c r="J724" s="213"/>
      <c r="K724" s="213"/>
      <c r="L724" s="217"/>
      <c r="M724" s="218"/>
      <c r="N724" s="219"/>
      <c r="O724" s="219"/>
      <c r="P724" s="219"/>
      <c r="Q724" s="219"/>
      <c r="R724" s="219"/>
      <c r="S724" s="219"/>
      <c r="T724" s="220"/>
      <c r="AT724" s="221" t="s">
        <v>145</v>
      </c>
      <c r="AU724" s="221" t="s">
        <v>86</v>
      </c>
      <c r="AV724" s="13" t="s">
        <v>21</v>
      </c>
      <c r="AW724" s="13" t="s">
        <v>35</v>
      </c>
      <c r="AX724" s="13" t="s">
        <v>79</v>
      </c>
      <c r="AY724" s="221" t="s">
        <v>131</v>
      </c>
    </row>
    <row r="725" spans="1:65" s="13" customFormat="1" ht="11.25">
      <c r="B725" s="212"/>
      <c r="C725" s="213"/>
      <c r="D725" s="205" t="s">
        <v>145</v>
      </c>
      <c r="E725" s="214" t="s">
        <v>1</v>
      </c>
      <c r="F725" s="215" t="s">
        <v>147</v>
      </c>
      <c r="G725" s="213"/>
      <c r="H725" s="214" t="s">
        <v>1</v>
      </c>
      <c r="I725" s="216"/>
      <c r="J725" s="213"/>
      <c r="K725" s="213"/>
      <c r="L725" s="217"/>
      <c r="M725" s="218"/>
      <c r="N725" s="219"/>
      <c r="O725" s="219"/>
      <c r="P725" s="219"/>
      <c r="Q725" s="219"/>
      <c r="R725" s="219"/>
      <c r="S725" s="219"/>
      <c r="T725" s="220"/>
      <c r="AT725" s="221" t="s">
        <v>145</v>
      </c>
      <c r="AU725" s="221" t="s">
        <v>86</v>
      </c>
      <c r="AV725" s="13" t="s">
        <v>21</v>
      </c>
      <c r="AW725" s="13" t="s">
        <v>35</v>
      </c>
      <c r="AX725" s="13" t="s">
        <v>79</v>
      </c>
      <c r="AY725" s="221" t="s">
        <v>131</v>
      </c>
    </row>
    <row r="726" spans="1:65" s="14" customFormat="1" ht="11.25">
      <c r="B726" s="222"/>
      <c r="C726" s="223"/>
      <c r="D726" s="205" t="s">
        <v>145</v>
      </c>
      <c r="E726" s="224" t="s">
        <v>1</v>
      </c>
      <c r="F726" s="225" t="s">
        <v>148</v>
      </c>
      <c r="G726" s="223"/>
      <c r="H726" s="226">
        <v>1.83</v>
      </c>
      <c r="I726" s="227"/>
      <c r="J726" s="223"/>
      <c r="K726" s="223"/>
      <c r="L726" s="228"/>
      <c r="M726" s="229"/>
      <c r="N726" s="230"/>
      <c r="O726" s="230"/>
      <c r="P726" s="230"/>
      <c r="Q726" s="230"/>
      <c r="R726" s="230"/>
      <c r="S726" s="230"/>
      <c r="T726" s="231"/>
      <c r="AT726" s="232" t="s">
        <v>145</v>
      </c>
      <c r="AU726" s="232" t="s">
        <v>86</v>
      </c>
      <c r="AV726" s="14" t="s">
        <v>86</v>
      </c>
      <c r="AW726" s="14" t="s">
        <v>35</v>
      </c>
      <c r="AX726" s="14" t="s">
        <v>79</v>
      </c>
      <c r="AY726" s="232" t="s">
        <v>131</v>
      </c>
    </row>
    <row r="727" spans="1:65" s="14" customFormat="1" ht="11.25">
      <c r="B727" s="222"/>
      <c r="C727" s="223"/>
      <c r="D727" s="205" t="s">
        <v>145</v>
      </c>
      <c r="E727" s="224" t="s">
        <v>1</v>
      </c>
      <c r="F727" s="225" t="s">
        <v>149</v>
      </c>
      <c r="G727" s="223"/>
      <c r="H727" s="226">
        <v>11.7</v>
      </c>
      <c r="I727" s="227"/>
      <c r="J727" s="223"/>
      <c r="K727" s="223"/>
      <c r="L727" s="228"/>
      <c r="M727" s="229"/>
      <c r="N727" s="230"/>
      <c r="O727" s="230"/>
      <c r="P727" s="230"/>
      <c r="Q727" s="230"/>
      <c r="R727" s="230"/>
      <c r="S727" s="230"/>
      <c r="T727" s="231"/>
      <c r="AT727" s="232" t="s">
        <v>145</v>
      </c>
      <c r="AU727" s="232" t="s">
        <v>86</v>
      </c>
      <c r="AV727" s="14" t="s">
        <v>86</v>
      </c>
      <c r="AW727" s="14" t="s">
        <v>35</v>
      </c>
      <c r="AX727" s="14" t="s">
        <v>79</v>
      </c>
      <c r="AY727" s="232" t="s">
        <v>131</v>
      </c>
    </row>
    <row r="728" spans="1:65" s="14" customFormat="1" ht="11.25">
      <c r="B728" s="222"/>
      <c r="C728" s="223"/>
      <c r="D728" s="205" t="s">
        <v>145</v>
      </c>
      <c r="E728" s="224" t="s">
        <v>1</v>
      </c>
      <c r="F728" s="225" t="s">
        <v>150</v>
      </c>
      <c r="G728" s="223"/>
      <c r="H728" s="226">
        <v>15.12</v>
      </c>
      <c r="I728" s="227"/>
      <c r="J728" s="223"/>
      <c r="K728" s="223"/>
      <c r="L728" s="228"/>
      <c r="M728" s="229"/>
      <c r="N728" s="230"/>
      <c r="O728" s="230"/>
      <c r="P728" s="230"/>
      <c r="Q728" s="230"/>
      <c r="R728" s="230"/>
      <c r="S728" s="230"/>
      <c r="T728" s="231"/>
      <c r="AT728" s="232" t="s">
        <v>145</v>
      </c>
      <c r="AU728" s="232" t="s">
        <v>86</v>
      </c>
      <c r="AV728" s="14" t="s">
        <v>86</v>
      </c>
      <c r="AW728" s="14" t="s">
        <v>35</v>
      </c>
      <c r="AX728" s="14" t="s">
        <v>79</v>
      </c>
      <c r="AY728" s="232" t="s">
        <v>131</v>
      </c>
    </row>
    <row r="729" spans="1:65" s="14" customFormat="1" ht="11.25">
      <c r="B729" s="222"/>
      <c r="C729" s="223"/>
      <c r="D729" s="205" t="s">
        <v>145</v>
      </c>
      <c r="E729" s="224" t="s">
        <v>1</v>
      </c>
      <c r="F729" s="225" t="s">
        <v>151</v>
      </c>
      <c r="G729" s="223"/>
      <c r="H729" s="226">
        <v>3.78</v>
      </c>
      <c r="I729" s="227"/>
      <c r="J729" s="223"/>
      <c r="K729" s="223"/>
      <c r="L729" s="228"/>
      <c r="M729" s="229"/>
      <c r="N729" s="230"/>
      <c r="O729" s="230"/>
      <c r="P729" s="230"/>
      <c r="Q729" s="230"/>
      <c r="R729" s="230"/>
      <c r="S729" s="230"/>
      <c r="T729" s="231"/>
      <c r="AT729" s="232" t="s">
        <v>145</v>
      </c>
      <c r="AU729" s="232" t="s">
        <v>86</v>
      </c>
      <c r="AV729" s="14" t="s">
        <v>86</v>
      </c>
      <c r="AW729" s="14" t="s">
        <v>35</v>
      </c>
      <c r="AX729" s="14" t="s">
        <v>79</v>
      </c>
      <c r="AY729" s="232" t="s">
        <v>131</v>
      </c>
    </row>
    <row r="730" spans="1:65" s="14" customFormat="1" ht="11.25">
      <c r="B730" s="222"/>
      <c r="C730" s="223"/>
      <c r="D730" s="205" t="s">
        <v>145</v>
      </c>
      <c r="E730" s="224" t="s">
        <v>1</v>
      </c>
      <c r="F730" s="225" t="s">
        <v>152</v>
      </c>
      <c r="G730" s="223"/>
      <c r="H730" s="226">
        <v>9.4499999999999993</v>
      </c>
      <c r="I730" s="227"/>
      <c r="J730" s="223"/>
      <c r="K730" s="223"/>
      <c r="L730" s="228"/>
      <c r="M730" s="229"/>
      <c r="N730" s="230"/>
      <c r="O730" s="230"/>
      <c r="P730" s="230"/>
      <c r="Q730" s="230"/>
      <c r="R730" s="230"/>
      <c r="S730" s="230"/>
      <c r="T730" s="231"/>
      <c r="AT730" s="232" t="s">
        <v>145</v>
      </c>
      <c r="AU730" s="232" t="s">
        <v>86</v>
      </c>
      <c r="AV730" s="14" t="s">
        <v>86</v>
      </c>
      <c r="AW730" s="14" t="s">
        <v>35</v>
      </c>
      <c r="AX730" s="14" t="s">
        <v>79</v>
      </c>
      <c r="AY730" s="232" t="s">
        <v>131</v>
      </c>
    </row>
    <row r="731" spans="1:65" s="14" customFormat="1" ht="11.25">
      <c r="B731" s="222"/>
      <c r="C731" s="223"/>
      <c r="D731" s="205" t="s">
        <v>145</v>
      </c>
      <c r="E731" s="224" t="s">
        <v>1</v>
      </c>
      <c r="F731" s="225" t="s">
        <v>216</v>
      </c>
      <c r="G731" s="223"/>
      <c r="H731" s="226">
        <v>4.32</v>
      </c>
      <c r="I731" s="227"/>
      <c r="J731" s="223"/>
      <c r="K731" s="223"/>
      <c r="L731" s="228"/>
      <c r="M731" s="229"/>
      <c r="N731" s="230"/>
      <c r="O731" s="230"/>
      <c r="P731" s="230"/>
      <c r="Q731" s="230"/>
      <c r="R731" s="230"/>
      <c r="S731" s="230"/>
      <c r="T731" s="231"/>
      <c r="AT731" s="232" t="s">
        <v>145</v>
      </c>
      <c r="AU731" s="232" t="s">
        <v>86</v>
      </c>
      <c r="AV731" s="14" t="s">
        <v>86</v>
      </c>
      <c r="AW731" s="14" t="s">
        <v>35</v>
      </c>
      <c r="AX731" s="14" t="s">
        <v>79</v>
      </c>
      <c r="AY731" s="232" t="s">
        <v>131</v>
      </c>
    </row>
    <row r="732" spans="1:65" s="14" customFormat="1" ht="11.25">
      <c r="B732" s="222"/>
      <c r="C732" s="223"/>
      <c r="D732" s="205" t="s">
        <v>145</v>
      </c>
      <c r="E732" s="224" t="s">
        <v>1</v>
      </c>
      <c r="F732" s="225" t="s">
        <v>171</v>
      </c>
      <c r="G732" s="223"/>
      <c r="H732" s="226">
        <v>1.62</v>
      </c>
      <c r="I732" s="227"/>
      <c r="J732" s="223"/>
      <c r="K732" s="223"/>
      <c r="L732" s="228"/>
      <c r="M732" s="229"/>
      <c r="N732" s="230"/>
      <c r="O732" s="230"/>
      <c r="P732" s="230"/>
      <c r="Q732" s="230"/>
      <c r="R732" s="230"/>
      <c r="S732" s="230"/>
      <c r="T732" s="231"/>
      <c r="AT732" s="232" t="s">
        <v>145</v>
      </c>
      <c r="AU732" s="232" t="s">
        <v>86</v>
      </c>
      <c r="AV732" s="14" t="s">
        <v>86</v>
      </c>
      <c r="AW732" s="14" t="s">
        <v>35</v>
      </c>
      <c r="AX732" s="14" t="s">
        <v>79</v>
      </c>
      <c r="AY732" s="232" t="s">
        <v>131</v>
      </c>
    </row>
    <row r="733" spans="1:65" s="14" customFormat="1" ht="11.25">
      <c r="B733" s="222"/>
      <c r="C733" s="223"/>
      <c r="D733" s="205" t="s">
        <v>145</v>
      </c>
      <c r="E733" s="224" t="s">
        <v>1</v>
      </c>
      <c r="F733" s="225" t="s">
        <v>217</v>
      </c>
      <c r="G733" s="223"/>
      <c r="H733" s="226">
        <v>2.5499999999999998</v>
      </c>
      <c r="I733" s="227"/>
      <c r="J733" s="223"/>
      <c r="K733" s="223"/>
      <c r="L733" s="228"/>
      <c r="M733" s="229"/>
      <c r="N733" s="230"/>
      <c r="O733" s="230"/>
      <c r="P733" s="230"/>
      <c r="Q733" s="230"/>
      <c r="R733" s="230"/>
      <c r="S733" s="230"/>
      <c r="T733" s="231"/>
      <c r="AT733" s="232" t="s">
        <v>145</v>
      </c>
      <c r="AU733" s="232" t="s">
        <v>86</v>
      </c>
      <c r="AV733" s="14" t="s">
        <v>86</v>
      </c>
      <c r="AW733" s="14" t="s">
        <v>35</v>
      </c>
      <c r="AX733" s="14" t="s">
        <v>79</v>
      </c>
      <c r="AY733" s="232" t="s">
        <v>131</v>
      </c>
    </row>
    <row r="734" spans="1:65" s="14" customFormat="1" ht="11.25">
      <c r="B734" s="222"/>
      <c r="C734" s="223"/>
      <c r="D734" s="205" t="s">
        <v>145</v>
      </c>
      <c r="E734" s="224" t="s">
        <v>1</v>
      </c>
      <c r="F734" s="225" t="s">
        <v>218</v>
      </c>
      <c r="G734" s="223"/>
      <c r="H734" s="226">
        <v>2.52</v>
      </c>
      <c r="I734" s="227"/>
      <c r="J734" s="223"/>
      <c r="K734" s="223"/>
      <c r="L734" s="228"/>
      <c r="M734" s="229"/>
      <c r="N734" s="230"/>
      <c r="O734" s="230"/>
      <c r="P734" s="230"/>
      <c r="Q734" s="230"/>
      <c r="R734" s="230"/>
      <c r="S734" s="230"/>
      <c r="T734" s="231"/>
      <c r="AT734" s="232" t="s">
        <v>145</v>
      </c>
      <c r="AU734" s="232" t="s">
        <v>86</v>
      </c>
      <c r="AV734" s="14" t="s">
        <v>86</v>
      </c>
      <c r="AW734" s="14" t="s">
        <v>35</v>
      </c>
      <c r="AX734" s="14" t="s">
        <v>79</v>
      </c>
      <c r="AY734" s="232" t="s">
        <v>131</v>
      </c>
    </row>
    <row r="735" spans="1:65" s="14" customFormat="1" ht="11.25">
      <c r="B735" s="222"/>
      <c r="C735" s="223"/>
      <c r="D735" s="205" t="s">
        <v>145</v>
      </c>
      <c r="E735" s="224" t="s">
        <v>1</v>
      </c>
      <c r="F735" s="225" t="s">
        <v>219</v>
      </c>
      <c r="G735" s="223"/>
      <c r="H735" s="226">
        <v>1.89</v>
      </c>
      <c r="I735" s="227"/>
      <c r="J735" s="223"/>
      <c r="K735" s="223"/>
      <c r="L735" s="228"/>
      <c r="M735" s="229"/>
      <c r="N735" s="230"/>
      <c r="O735" s="230"/>
      <c r="P735" s="230"/>
      <c r="Q735" s="230"/>
      <c r="R735" s="230"/>
      <c r="S735" s="230"/>
      <c r="T735" s="231"/>
      <c r="AT735" s="232" t="s">
        <v>145</v>
      </c>
      <c r="AU735" s="232" t="s">
        <v>86</v>
      </c>
      <c r="AV735" s="14" t="s">
        <v>86</v>
      </c>
      <c r="AW735" s="14" t="s">
        <v>35</v>
      </c>
      <c r="AX735" s="14" t="s">
        <v>79</v>
      </c>
      <c r="AY735" s="232" t="s">
        <v>131</v>
      </c>
    </row>
    <row r="736" spans="1:65" s="14" customFormat="1" ht="11.25">
      <c r="B736" s="222"/>
      <c r="C736" s="223"/>
      <c r="D736" s="205" t="s">
        <v>145</v>
      </c>
      <c r="E736" s="224" t="s">
        <v>1</v>
      </c>
      <c r="F736" s="225" t="s">
        <v>220</v>
      </c>
      <c r="G736" s="223"/>
      <c r="H736" s="226">
        <v>1.26</v>
      </c>
      <c r="I736" s="227"/>
      <c r="J736" s="223"/>
      <c r="K736" s="223"/>
      <c r="L736" s="228"/>
      <c r="M736" s="229"/>
      <c r="N736" s="230"/>
      <c r="O736" s="230"/>
      <c r="P736" s="230"/>
      <c r="Q736" s="230"/>
      <c r="R736" s="230"/>
      <c r="S736" s="230"/>
      <c r="T736" s="231"/>
      <c r="AT736" s="232" t="s">
        <v>145</v>
      </c>
      <c r="AU736" s="232" t="s">
        <v>86</v>
      </c>
      <c r="AV736" s="14" t="s">
        <v>86</v>
      </c>
      <c r="AW736" s="14" t="s">
        <v>35</v>
      </c>
      <c r="AX736" s="14" t="s">
        <v>79</v>
      </c>
      <c r="AY736" s="232" t="s">
        <v>131</v>
      </c>
    </row>
    <row r="737" spans="1:65" s="14" customFormat="1" ht="11.25">
      <c r="B737" s="222"/>
      <c r="C737" s="223"/>
      <c r="D737" s="205" t="s">
        <v>145</v>
      </c>
      <c r="E737" s="224" t="s">
        <v>1</v>
      </c>
      <c r="F737" s="225" t="s">
        <v>221</v>
      </c>
      <c r="G737" s="223"/>
      <c r="H737" s="226">
        <v>2.16</v>
      </c>
      <c r="I737" s="227"/>
      <c r="J737" s="223"/>
      <c r="K737" s="223"/>
      <c r="L737" s="228"/>
      <c r="M737" s="229"/>
      <c r="N737" s="230"/>
      <c r="O737" s="230"/>
      <c r="P737" s="230"/>
      <c r="Q737" s="230"/>
      <c r="R737" s="230"/>
      <c r="S737" s="230"/>
      <c r="T737" s="231"/>
      <c r="AT737" s="232" t="s">
        <v>145</v>
      </c>
      <c r="AU737" s="232" t="s">
        <v>86</v>
      </c>
      <c r="AV737" s="14" t="s">
        <v>86</v>
      </c>
      <c r="AW737" s="14" t="s">
        <v>35</v>
      </c>
      <c r="AX737" s="14" t="s">
        <v>79</v>
      </c>
      <c r="AY737" s="232" t="s">
        <v>131</v>
      </c>
    </row>
    <row r="738" spans="1:65" s="14" customFormat="1" ht="11.25">
      <c r="B738" s="222"/>
      <c r="C738" s="223"/>
      <c r="D738" s="205" t="s">
        <v>145</v>
      </c>
      <c r="E738" s="224" t="s">
        <v>1</v>
      </c>
      <c r="F738" s="225" t="s">
        <v>160</v>
      </c>
      <c r="G738" s="223"/>
      <c r="H738" s="226">
        <v>12.6</v>
      </c>
      <c r="I738" s="227"/>
      <c r="J738" s="223"/>
      <c r="K738" s="223"/>
      <c r="L738" s="228"/>
      <c r="M738" s="229"/>
      <c r="N738" s="230"/>
      <c r="O738" s="230"/>
      <c r="P738" s="230"/>
      <c r="Q738" s="230"/>
      <c r="R738" s="230"/>
      <c r="S738" s="230"/>
      <c r="T738" s="231"/>
      <c r="AT738" s="232" t="s">
        <v>145</v>
      </c>
      <c r="AU738" s="232" t="s">
        <v>86</v>
      </c>
      <c r="AV738" s="14" t="s">
        <v>86</v>
      </c>
      <c r="AW738" s="14" t="s">
        <v>35</v>
      </c>
      <c r="AX738" s="14" t="s">
        <v>79</v>
      </c>
      <c r="AY738" s="232" t="s">
        <v>131</v>
      </c>
    </row>
    <row r="739" spans="1:65" s="14" customFormat="1" ht="11.25">
      <c r="B739" s="222"/>
      <c r="C739" s="223"/>
      <c r="D739" s="205" t="s">
        <v>145</v>
      </c>
      <c r="E739" s="224" t="s">
        <v>1</v>
      </c>
      <c r="F739" s="225" t="s">
        <v>161</v>
      </c>
      <c r="G739" s="223"/>
      <c r="H739" s="226">
        <v>1.26</v>
      </c>
      <c r="I739" s="227"/>
      <c r="J739" s="223"/>
      <c r="K739" s="223"/>
      <c r="L739" s="228"/>
      <c r="M739" s="229"/>
      <c r="N739" s="230"/>
      <c r="O739" s="230"/>
      <c r="P739" s="230"/>
      <c r="Q739" s="230"/>
      <c r="R739" s="230"/>
      <c r="S739" s="230"/>
      <c r="T739" s="231"/>
      <c r="AT739" s="232" t="s">
        <v>145</v>
      </c>
      <c r="AU739" s="232" t="s">
        <v>86</v>
      </c>
      <c r="AV739" s="14" t="s">
        <v>86</v>
      </c>
      <c r="AW739" s="14" t="s">
        <v>35</v>
      </c>
      <c r="AX739" s="14" t="s">
        <v>79</v>
      </c>
      <c r="AY739" s="232" t="s">
        <v>131</v>
      </c>
    </row>
    <row r="740" spans="1:65" s="15" customFormat="1" ht="11.25">
      <c r="B740" s="233"/>
      <c r="C740" s="234"/>
      <c r="D740" s="205" t="s">
        <v>145</v>
      </c>
      <c r="E740" s="235" t="s">
        <v>1</v>
      </c>
      <c r="F740" s="236" t="s">
        <v>162</v>
      </c>
      <c r="G740" s="234"/>
      <c r="H740" s="237">
        <v>72.06</v>
      </c>
      <c r="I740" s="238"/>
      <c r="J740" s="234"/>
      <c r="K740" s="234"/>
      <c r="L740" s="239"/>
      <c r="M740" s="240"/>
      <c r="N740" s="241"/>
      <c r="O740" s="241"/>
      <c r="P740" s="241"/>
      <c r="Q740" s="241"/>
      <c r="R740" s="241"/>
      <c r="S740" s="241"/>
      <c r="T740" s="242"/>
      <c r="AT740" s="243" t="s">
        <v>145</v>
      </c>
      <c r="AU740" s="243" t="s">
        <v>86</v>
      </c>
      <c r="AV740" s="15" t="s">
        <v>163</v>
      </c>
      <c r="AW740" s="15" t="s">
        <v>35</v>
      </c>
      <c r="AX740" s="15" t="s">
        <v>79</v>
      </c>
      <c r="AY740" s="243" t="s">
        <v>131</v>
      </c>
    </row>
    <row r="741" spans="1:65" s="14" customFormat="1" ht="11.25">
      <c r="B741" s="222"/>
      <c r="C741" s="223"/>
      <c r="D741" s="205" t="s">
        <v>145</v>
      </c>
      <c r="E741" s="224" t="s">
        <v>1</v>
      </c>
      <c r="F741" s="225" t="s">
        <v>164</v>
      </c>
      <c r="G741" s="223"/>
      <c r="H741" s="226">
        <v>10</v>
      </c>
      <c r="I741" s="227"/>
      <c r="J741" s="223"/>
      <c r="K741" s="223"/>
      <c r="L741" s="228"/>
      <c r="M741" s="229"/>
      <c r="N741" s="230"/>
      <c r="O741" s="230"/>
      <c r="P741" s="230"/>
      <c r="Q741" s="230"/>
      <c r="R741" s="230"/>
      <c r="S741" s="230"/>
      <c r="T741" s="231"/>
      <c r="AT741" s="232" t="s">
        <v>145</v>
      </c>
      <c r="AU741" s="232" t="s">
        <v>86</v>
      </c>
      <c r="AV741" s="14" t="s">
        <v>86</v>
      </c>
      <c r="AW741" s="14" t="s">
        <v>35</v>
      </c>
      <c r="AX741" s="14" t="s">
        <v>79</v>
      </c>
      <c r="AY741" s="232" t="s">
        <v>131</v>
      </c>
    </row>
    <row r="742" spans="1:65" s="16" customFormat="1" ht="11.25">
      <c r="B742" s="244"/>
      <c r="C742" s="245"/>
      <c r="D742" s="205" t="s">
        <v>145</v>
      </c>
      <c r="E742" s="246" t="s">
        <v>1</v>
      </c>
      <c r="F742" s="247" t="s">
        <v>165</v>
      </c>
      <c r="G742" s="245"/>
      <c r="H742" s="248">
        <v>82.06</v>
      </c>
      <c r="I742" s="249"/>
      <c r="J742" s="245"/>
      <c r="K742" s="245"/>
      <c r="L742" s="250"/>
      <c r="M742" s="251"/>
      <c r="N742" s="252"/>
      <c r="O742" s="252"/>
      <c r="P742" s="252"/>
      <c r="Q742" s="252"/>
      <c r="R742" s="252"/>
      <c r="S742" s="252"/>
      <c r="T742" s="253"/>
      <c r="AT742" s="254" t="s">
        <v>145</v>
      </c>
      <c r="AU742" s="254" t="s">
        <v>86</v>
      </c>
      <c r="AV742" s="16" t="s">
        <v>139</v>
      </c>
      <c r="AW742" s="16" t="s">
        <v>35</v>
      </c>
      <c r="AX742" s="16" t="s">
        <v>21</v>
      </c>
      <c r="AY742" s="254" t="s">
        <v>131</v>
      </c>
    </row>
    <row r="743" spans="1:65" s="12" customFormat="1" ht="22.9" customHeight="1">
      <c r="B743" s="176"/>
      <c r="C743" s="177"/>
      <c r="D743" s="178" t="s">
        <v>78</v>
      </c>
      <c r="E743" s="190" t="s">
        <v>658</v>
      </c>
      <c r="F743" s="190" t="s">
        <v>659</v>
      </c>
      <c r="G743" s="177"/>
      <c r="H743" s="177"/>
      <c r="I743" s="180"/>
      <c r="J743" s="191">
        <f>BK743</f>
        <v>0</v>
      </c>
      <c r="K743" s="177"/>
      <c r="L743" s="182"/>
      <c r="M743" s="183"/>
      <c r="N743" s="184"/>
      <c r="O743" s="184"/>
      <c r="P743" s="185">
        <f>SUM(P744:P758)</f>
        <v>0</v>
      </c>
      <c r="Q743" s="184"/>
      <c r="R743" s="185">
        <f>SUM(R744:R758)</f>
        <v>3.9780000000000003E-2</v>
      </c>
      <c r="S743" s="184"/>
      <c r="T743" s="186">
        <f>SUM(T744:T758)</f>
        <v>0</v>
      </c>
      <c r="AR743" s="187" t="s">
        <v>86</v>
      </c>
      <c r="AT743" s="188" t="s">
        <v>78</v>
      </c>
      <c r="AU743" s="188" t="s">
        <v>21</v>
      </c>
      <c r="AY743" s="187" t="s">
        <v>131</v>
      </c>
      <c r="BK743" s="189">
        <f>SUM(BK744:BK758)</f>
        <v>0</v>
      </c>
    </row>
    <row r="744" spans="1:65" s="2" customFormat="1" ht="24.2" customHeight="1">
      <c r="A744" s="35"/>
      <c r="B744" s="36"/>
      <c r="C744" s="192" t="s">
        <v>660</v>
      </c>
      <c r="D744" s="192" t="s">
        <v>134</v>
      </c>
      <c r="E744" s="193" t="s">
        <v>661</v>
      </c>
      <c r="F744" s="194" t="s">
        <v>662</v>
      </c>
      <c r="G744" s="195" t="s">
        <v>137</v>
      </c>
      <c r="H744" s="196">
        <v>30.6</v>
      </c>
      <c r="I744" s="197"/>
      <c r="J744" s="198">
        <f>ROUND(I744*H744,2)</f>
        <v>0</v>
      </c>
      <c r="K744" s="194" t="s">
        <v>138</v>
      </c>
      <c r="L744" s="40"/>
      <c r="M744" s="199" t="s">
        <v>1</v>
      </c>
      <c r="N744" s="200" t="s">
        <v>44</v>
      </c>
      <c r="O744" s="72"/>
      <c r="P744" s="201">
        <f>O744*H744</f>
        <v>0</v>
      </c>
      <c r="Q744" s="201">
        <v>0</v>
      </c>
      <c r="R744" s="201">
        <f>Q744*H744</f>
        <v>0</v>
      </c>
      <c r="S744" s="201">
        <v>0</v>
      </c>
      <c r="T744" s="202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203" t="s">
        <v>294</v>
      </c>
      <c r="AT744" s="203" t="s">
        <v>134</v>
      </c>
      <c r="AU744" s="203" t="s">
        <v>86</v>
      </c>
      <c r="AY744" s="18" t="s">
        <v>131</v>
      </c>
      <c r="BE744" s="204">
        <f>IF(N744="základní",J744,0)</f>
        <v>0</v>
      </c>
      <c r="BF744" s="204">
        <f>IF(N744="snížená",J744,0)</f>
        <v>0</v>
      </c>
      <c r="BG744" s="204">
        <f>IF(N744="zákl. přenesená",J744,0)</f>
        <v>0</v>
      </c>
      <c r="BH744" s="204">
        <f>IF(N744="sníž. přenesená",J744,0)</f>
        <v>0</v>
      </c>
      <c r="BI744" s="204">
        <f>IF(N744="nulová",J744,0)</f>
        <v>0</v>
      </c>
      <c r="BJ744" s="18" t="s">
        <v>21</v>
      </c>
      <c r="BK744" s="204">
        <f>ROUND(I744*H744,2)</f>
        <v>0</v>
      </c>
      <c r="BL744" s="18" t="s">
        <v>294</v>
      </c>
      <c r="BM744" s="203" t="s">
        <v>663</v>
      </c>
    </row>
    <row r="745" spans="1:65" s="2" customFormat="1" ht="19.5">
      <c r="A745" s="35"/>
      <c r="B745" s="36"/>
      <c r="C745" s="37"/>
      <c r="D745" s="205" t="s">
        <v>141</v>
      </c>
      <c r="E745" s="37"/>
      <c r="F745" s="206" t="s">
        <v>664</v>
      </c>
      <c r="G745" s="37"/>
      <c r="H745" s="37"/>
      <c r="I745" s="207"/>
      <c r="J745" s="37"/>
      <c r="K745" s="37"/>
      <c r="L745" s="40"/>
      <c r="M745" s="208"/>
      <c r="N745" s="209"/>
      <c r="O745" s="72"/>
      <c r="P745" s="72"/>
      <c r="Q745" s="72"/>
      <c r="R745" s="72"/>
      <c r="S745" s="72"/>
      <c r="T745" s="73"/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T745" s="18" t="s">
        <v>141</v>
      </c>
      <c r="AU745" s="18" t="s">
        <v>86</v>
      </c>
    </row>
    <row r="746" spans="1:65" s="2" customFormat="1" ht="11.25">
      <c r="A746" s="35"/>
      <c r="B746" s="36"/>
      <c r="C746" s="37"/>
      <c r="D746" s="210" t="s">
        <v>143</v>
      </c>
      <c r="E746" s="37"/>
      <c r="F746" s="211" t="s">
        <v>665</v>
      </c>
      <c r="G746" s="37"/>
      <c r="H746" s="37"/>
      <c r="I746" s="207"/>
      <c r="J746" s="37"/>
      <c r="K746" s="37"/>
      <c r="L746" s="40"/>
      <c r="M746" s="208"/>
      <c r="N746" s="209"/>
      <c r="O746" s="72"/>
      <c r="P746" s="72"/>
      <c r="Q746" s="72"/>
      <c r="R746" s="72"/>
      <c r="S746" s="72"/>
      <c r="T746" s="73"/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T746" s="18" t="s">
        <v>143</v>
      </c>
      <c r="AU746" s="18" t="s">
        <v>86</v>
      </c>
    </row>
    <row r="747" spans="1:65" s="13" customFormat="1" ht="11.25">
      <c r="B747" s="212"/>
      <c r="C747" s="213"/>
      <c r="D747" s="205" t="s">
        <v>145</v>
      </c>
      <c r="E747" s="214" t="s">
        <v>1</v>
      </c>
      <c r="F747" s="215" t="s">
        <v>147</v>
      </c>
      <c r="G747" s="213"/>
      <c r="H747" s="214" t="s">
        <v>1</v>
      </c>
      <c r="I747" s="216"/>
      <c r="J747" s="213"/>
      <c r="K747" s="213"/>
      <c r="L747" s="217"/>
      <c r="M747" s="218"/>
      <c r="N747" s="219"/>
      <c r="O747" s="219"/>
      <c r="P747" s="219"/>
      <c r="Q747" s="219"/>
      <c r="R747" s="219"/>
      <c r="S747" s="219"/>
      <c r="T747" s="220"/>
      <c r="AT747" s="221" t="s">
        <v>145</v>
      </c>
      <c r="AU747" s="221" t="s">
        <v>86</v>
      </c>
      <c r="AV747" s="13" t="s">
        <v>21</v>
      </c>
      <c r="AW747" s="13" t="s">
        <v>35</v>
      </c>
      <c r="AX747" s="13" t="s">
        <v>79</v>
      </c>
      <c r="AY747" s="221" t="s">
        <v>131</v>
      </c>
    </row>
    <row r="748" spans="1:65" s="14" customFormat="1" ht="11.25">
      <c r="B748" s="222"/>
      <c r="C748" s="223"/>
      <c r="D748" s="205" t="s">
        <v>145</v>
      </c>
      <c r="E748" s="224" t="s">
        <v>1</v>
      </c>
      <c r="F748" s="225" t="s">
        <v>310</v>
      </c>
      <c r="G748" s="223"/>
      <c r="H748" s="226">
        <v>28.8</v>
      </c>
      <c r="I748" s="227"/>
      <c r="J748" s="223"/>
      <c r="K748" s="223"/>
      <c r="L748" s="228"/>
      <c r="M748" s="229"/>
      <c r="N748" s="230"/>
      <c r="O748" s="230"/>
      <c r="P748" s="230"/>
      <c r="Q748" s="230"/>
      <c r="R748" s="230"/>
      <c r="S748" s="230"/>
      <c r="T748" s="231"/>
      <c r="AT748" s="232" t="s">
        <v>145</v>
      </c>
      <c r="AU748" s="232" t="s">
        <v>86</v>
      </c>
      <c r="AV748" s="14" t="s">
        <v>86</v>
      </c>
      <c r="AW748" s="14" t="s">
        <v>35</v>
      </c>
      <c r="AX748" s="14" t="s">
        <v>79</v>
      </c>
      <c r="AY748" s="232" t="s">
        <v>131</v>
      </c>
    </row>
    <row r="749" spans="1:65" s="14" customFormat="1" ht="11.25">
      <c r="B749" s="222"/>
      <c r="C749" s="223"/>
      <c r="D749" s="205" t="s">
        <v>145</v>
      </c>
      <c r="E749" s="224" t="s">
        <v>1</v>
      </c>
      <c r="F749" s="225" t="s">
        <v>319</v>
      </c>
      <c r="G749" s="223"/>
      <c r="H749" s="226">
        <v>1.8</v>
      </c>
      <c r="I749" s="227"/>
      <c r="J749" s="223"/>
      <c r="K749" s="223"/>
      <c r="L749" s="228"/>
      <c r="M749" s="229"/>
      <c r="N749" s="230"/>
      <c r="O749" s="230"/>
      <c r="P749" s="230"/>
      <c r="Q749" s="230"/>
      <c r="R749" s="230"/>
      <c r="S749" s="230"/>
      <c r="T749" s="231"/>
      <c r="AT749" s="232" t="s">
        <v>145</v>
      </c>
      <c r="AU749" s="232" t="s">
        <v>86</v>
      </c>
      <c r="AV749" s="14" t="s">
        <v>86</v>
      </c>
      <c r="AW749" s="14" t="s">
        <v>35</v>
      </c>
      <c r="AX749" s="14" t="s">
        <v>79</v>
      </c>
      <c r="AY749" s="232" t="s">
        <v>131</v>
      </c>
    </row>
    <row r="750" spans="1:65" s="16" customFormat="1" ht="11.25">
      <c r="B750" s="244"/>
      <c r="C750" s="245"/>
      <c r="D750" s="205" t="s">
        <v>145</v>
      </c>
      <c r="E750" s="246" t="s">
        <v>1</v>
      </c>
      <c r="F750" s="247" t="s">
        <v>165</v>
      </c>
      <c r="G750" s="245"/>
      <c r="H750" s="248">
        <v>30.6</v>
      </c>
      <c r="I750" s="249"/>
      <c r="J750" s="245"/>
      <c r="K750" s="245"/>
      <c r="L750" s="250"/>
      <c r="M750" s="251"/>
      <c r="N750" s="252"/>
      <c r="O750" s="252"/>
      <c r="P750" s="252"/>
      <c r="Q750" s="252"/>
      <c r="R750" s="252"/>
      <c r="S750" s="252"/>
      <c r="T750" s="253"/>
      <c r="AT750" s="254" t="s">
        <v>145</v>
      </c>
      <c r="AU750" s="254" t="s">
        <v>86</v>
      </c>
      <c r="AV750" s="16" t="s">
        <v>139</v>
      </c>
      <c r="AW750" s="16" t="s">
        <v>35</v>
      </c>
      <c r="AX750" s="16" t="s">
        <v>21</v>
      </c>
      <c r="AY750" s="254" t="s">
        <v>131</v>
      </c>
    </row>
    <row r="751" spans="1:65" s="2" customFormat="1" ht="16.5" customHeight="1">
      <c r="A751" s="35"/>
      <c r="B751" s="36"/>
      <c r="C751" s="257" t="s">
        <v>666</v>
      </c>
      <c r="D751" s="257" t="s">
        <v>491</v>
      </c>
      <c r="E751" s="258" t="s">
        <v>667</v>
      </c>
      <c r="F751" s="259" t="s">
        <v>668</v>
      </c>
      <c r="G751" s="260" t="s">
        <v>137</v>
      </c>
      <c r="H751" s="261">
        <v>30.6</v>
      </c>
      <c r="I751" s="262"/>
      <c r="J751" s="263">
        <f>ROUND(I751*H751,2)</f>
        <v>0</v>
      </c>
      <c r="K751" s="259" t="s">
        <v>138</v>
      </c>
      <c r="L751" s="264"/>
      <c r="M751" s="265" t="s">
        <v>1</v>
      </c>
      <c r="N751" s="266" t="s">
        <v>44</v>
      </c>
      <c r="O751" s="72"/>
      <c r="P751" s="201">
        <f>O751*H751</f>
        <v>0</v>
      </c>
      <c r="Q751" s="201">
        <v>1.2999999999999999E-3</v>
      </c>
      <c r="R751" s="201">
        <f>Q751*H751</f>
        <v>3.9780000000000003E-2</v>
      </c>
      <c r="S751" s="201">
        <v>0</v>
      </c>
      <c r="T751" s="202">
        <f>S751*H751</f>
        <v>0</v>
      </c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R751" s="203" t="s">
        <v>410</v>
      </c>
      <c r="AT751" s="203" t="s">
        <v>491</v>
      </c>
      <c r="AU751" s="203" t="s">
        <v>86</v>
      </c>
      <c r="AY751" s="18" t="s">
        <v>131</v>
      </c>
      <c r="BE751" s="204">
        <f>IF(N751="základní",J751,0)</f>
        <v>0</v>
      </c>
      <c r="BF751" s="204">
        <f>IF(N751="snížená",J751,0)</f>
        <v>0</v>
      </c>
      <c r="BG751" s="204">
        <f>IF(N751="zákl. přenesená",J751,0)</f>
        <v>0</v>
      </c>
      <c r="BH751" s="204">
        <f>IF(N751="sníž. přenesená",J751,0)</f>
        <v>0</v>
      </c>
      <c r="BI751" s="204">
        <f>IF(N751="nulová",J751,0)</f>
        <v>0</v>
      </c>
      <c r="BJ751" s="18" t="s">
        <v>21</v>
      </c>
      <c r="BK751" s="204">
        <f>ROUND(I751*H751,2)</f>
        <v>0</v>
      </c>
      <c r="BL751" s="18" t="s">
        <v>294</v>
      </c>
      <c r="BM751" s="203" t="s">
        <v>669</v>
      </c>
    </row>
    <row r="752" spans="1:65" s="2" customFormat="1" ht="11.25">
      <c r="A752" s="35"/>
      <c r="B752" s="36"/>
      <c r="C752" s="37"/>
      <c r="D752" s="205" t="s">
        <v>141</v>
      </c>
      <c r="E752" s="37"/>
      <c r="F752" s="206" t="s">
        <v>668</v>
      </c>
      <c r="G752" s="37"/>
      <c r="H752" s="37"/>
      <c r="I752" s="207"/>
      <c r="J752" s="37"/>
      <c r="K752" s="37"/>
      <c r="L752" s="40"/>
      <c r="M752" s="208"/>
      <c r="N752" s="209"/>
      <c r="O752" s="72"/>
      <c r="P752" s="72"/>
      <c r="Q752" s="72"/>
      <c r="R752" s="72"/>
      <c r="S752" s="72"/>
      <c r="T752" s="73"/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T752" s="18" t="s">
        <v>141</v>
      </c>
      <c r="AU752" s="18" t="s">
        <v>86</v>
      </c>
    </row>
    <row r="753" spans="1:65" s="2" customFormat="1" ht="24.2" customHeight="1">
      <c r="A753" s="35"/>
      <c r="B753" s="36"/>
      <c r="C753" s="192" t="s">
        <v>670</v>
      </c>
      <c r="D753" s="192" t="s">
        <v>134</v>
      </c>
      <c r="E753" s="193" t="s">
        <v>671</v>
      </c>
      <c r="F753" s="194" t="s">
        <v>672</v>
      </c>
      <c r="G753" s="195" t="s">
        <v>337</v>
      </c>
      <c r="H753" s="196">
        <v>0.04</v>
      </c>
      <c r="I753" s="197"/>
      <c r="J753" s="198">
        <f>ROUND(I753*H753,2)</f>
        <v>0</v>
      </c>
      <c r="K753" s="194" t="s">
        <v>138</v>
      </c>
      <c r="L753" s="40"/>
      <c r="M753" s="199" t="s">
        <v>1</v>
      </c>
      <c r="N753" s="200" t="s">
        <v>44</v>
      </c>
      <c r="O753" s="72"/>
      <c r="P753" s="201">
        <f>O753*H753</f>
        <v>0</v>
      </c>
      <c r="Q753" s="201">
        <v>0</v>
      </c>
      <c r="R753" s="201">
        <f>Q753*H753</f>
        <v>0</v>
      </c>
      <c r="S753" s="201">
        <v>0</v>
      </c>
      <c r="T753" s="202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203" t="s">
        <v>294</v>
      </c>
      <c r="AT753" s="203" t="s">
        <v>134</v>
      </c>
      <c r="AU753" s="203" t="s">
        <v>86</v>
      </c>
      <c r="AY753" s="18" t="s">
        <v>131</v>
      </c>
      <c r="BE753" s="204">
        <f>IF(N753="základní",J753,0)</f>
        <v>0</v>
      </c>
      <c r="BF753" s="204">
        <f>IF(N753="snížená",J753,0)</f>
        <v>0</v>
      </c>
      <c r="BG753" s="204">
        <f>IF(N753="zákl. přenesená",J753,0)</f>
        <v>0</v>
      </c>
      <c r="BH753" s="204">
        <f>IF(N753="sníž. přenesená",J753,0)</f>
        <v>0</v>
      </c>
      <c r="BI753" s="204">
        <f>IF(N753="nulová",J753,0)</f>
        <v>0</v>
      </c>
      <c r="BJ753" s="18" t="s">
        <v>21</v>
      </c>
      <c r="BK753" s="204">
        <f>ROUND(I753*H753,2)</f>
        <v>0</v>
      </c>
      <c r="BL753" s="18" t="s">
        <v>294</v>
      </c>
      <c r="BM753" s="203" t="s">
        <v>673</v>
      </c>
    </row>
    <row r="754" spans="1:65" s="2" customFormat="1" ht="29.25">
      <c r="A754" s="35"/>
      <c r="B754" s="36"/>
      <c r="C754" s="37"/>
      <c r="D754" s="205" t="s">
        <v>141</v>
      </c>
      <c r="E754" s="37"/>
      <c r="F754" s="206" t="s">
        <v>674</v>
      </c>
      <c r="G754" s="37"/>
      <c r="H754" s="37"/>
      <c r="I754" s="207"/>
      <c r="J754" s="37"/>
      <c r="K754" s="37"/>
      <c r="L754" s="40"/>
      <c r="M754" s="208"/>
      <c r="N754" s="209"/>
      <c r="O754" s="72"/>
      <c r="P754" s="72"/>
      <c r="Q754" s="72"/>
      <c r="R754" s="72"/>
      <c r="S754" s="72"/>
      <c r="T754" s="73"/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T754" s="18" t="s">
        <v>141</v>
      </c>
      <c r="AU754" s="18" t="s">
        <v>86</v>
      </c>
    </row>
    <row r="755" spans="1:65" s="2" customFormat="1" ht="11.25">
      <c r="A755" s="35"/>
      <c r="B755" s="36"/>
      <c r="C755" s="37"/>
      <c r="D755" s="210" t="s">
        <v>143</v>
      </c>
      <c r="E755" s="37"/>
      <c r="F755" s="211" t="s">
        <v>675</v>
      </c>
      <c r="G755" s="37"/>
      <c r="H755" s="37"/>
      <c r="I755" s="207"/>
      <c r="J755" s="37"/>
      <c r="K755" s="37"/>
      <c r="L755" s="40"/>
      <c r="M755" s="208"/>
      <c r="N755" s="209"/>
      <c r="O755" s="72"/>
      <c r="P755" s="72"/>
      <c r="Q755" s="72"/>
      <c r="R755" s="72"/>
      <c r="S755" s="72"/>
      <c r="T755" s="73"/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T755" s="18" t="s">
        <v>143</v>
      </c>
      <c r="AU755" s="18" t="s">
        <v>86</v>
      </c>
    </row>
    <row r="756" spans="1:65" s="2" customFormat="1" ht="24.2" customHeight="1">
      <c r="A756" s="35"/>
      <c r="B756" s="36"/>
      <c r="C756" s="192" t="s">
        <v>676</v>
      </c>
      <c r="D756" s="192" t="s">
        <v>134</v>
      </c>
      <c r="E756" s="193" t="s">
        <v>677</v>
      </c>
      <c r="F756" s="194" t="s">
        <v>678</v>
      </c>
      <c r="G756" s="195" t="s">
        <v>337</v>
      </c>
      <c r="H756" s="196">
        <v>0.04</v>
      </c>
      <c r="I756" s="197"/>
      <c r="J756" s="198">
        <f>ROUND(I756*H756,2)</f>
        <v>0</v>
      </c>
      <c r="K756" s="194" t="s">
        <v>138</v>
      </c>
      <c r="L756" s="40"/>
      <c r="M756" s="199" t="s">
        <v>1</v>
      </c>
      <c r="N756" s="200" t="s">
        <v>44</v>
      </c>
      <c r="O756" s="72"/>
      <c r="P756" s="201">
        <f>O756*H756</f>
        <v>0</v>
      </c>
      <c r="Q756" s="201">
        <v>0</v>
      </c>
      <c r="R756" s="201">
        <f>Q756*H756</f>
        <v>0</v>
      </c>
      <c r="S756" s="201">
        <v>0</v>
      </c>
      <c r="T756" s="202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203" t="s">
        <v>294</v>
      </c>
      <c r="AT756" s="203" t="s">
        <v>134</v>
      </c>
      <c r="AU756" s="203" t="s">
        <v>86</v>
      </c>
      <c r="AY756" s="18" t="s">
        <v>131</v>
      </c>
      <c r="BE756" s="204">
        <f>IF(N756="základní",J756,0)</f>
        <v>0</v>
      </c>
      <c r="BF756" s="204">
        <f>IF(N756="snížená",J756,0)</f>
        <v>0</v>
      </c>
      <c r="BG756" s="204">
        <f>IF(N756="zákl. přenesená",J756,0)</f>
        <v>0</v>
      </c>
      <c r="BH756" s="204">
        <f>IF(N756="sníž. přenesená",J756,0)</f>
        <v>0</v>
      </c>
      <c r="BI756" s="204">
        <f>IF(N756="nulová",J756,0)</f>
        <v>0</v>
      </c>
      <c r="BJ756" s="18" t="s">
        <v>21</v>
      </c>
      <c r="BK756" s="204">
        <f>ROUND(I756*H756,2)</f>
        <v>0</v>
      </c>
      <c r="BL756" s="18" t="s">
        <v>294</v>
      </c>
      <c r="BM756" s="203" t="s">
        <v>679</v>
      </c>
    </row>
    <row r="757" spans="1:65" s="2" customFormat="1" ht="29.25">
      <c r="A757" s="35"/>
      <c r="B757" s="36"/>
      <c r="C757" s="37"/>
      <c r="D757" s="205" t="s">
        <v>141</v>
      </c>
      <c r="E757" s="37"/>
      <c r="F757" s="206" t="s">
        <v>680</v>
      </c>
      <c r="G757" s="37"/>
      <c r="H757" s="37"/>
      <c r="I757" s="207"/>
      <c r="J757" s="37"/>
      <c r="K757" s="37"/>
      <c r="L757" s="40"/>
      <c r="M757" s="208"/>
      <c r="N757" s="209"/>
      <c r="O757" s="72"/>
      <c r="P757" s="72"/>
      <c r="Q757" s="72"/>
      <c r="R757" s="72"/>
      <c r="S757" s="72"/>
      <c r="T757" s="73"/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T757" s="18" t="s">
        <v>141</v>
      </c>
      <c r="AU757" s="18" t="s">
        <v>86</v>
      </c>
    </row>
    <row r="758" spans="1:65" s="2" customFormat="1" ht="11.25">
      <c r="A758" s="35"/>
      <c r="B758" s="36"/>
      <c r="C758" s="37"/>
      <c r="D758" s="210" t="s">
        <v>143</v>
      </c>
      <c r="E758" s="37"/>
      <c r="F758" s="211" t="s">
        <v>681</v>
      </c>
      <c r="G758" s="37"/>
      <c r="H758" s="37"/>
      <c r="I758" s="207"/>
      <c r="J758" s="37"/>
      <c r="K758" s="37"/>
      <c r="L758" s="40"/>
      <c r="M758" s="267"/>
      <c r="N758" s="268"/>
      <c r="O758" s="269"/>
      <c r="P758" s="269"/>
      <c r="Q758" s="269"/>
      <c r="R758" s="269"/>
      <c r="S758" s="269"/>
      <c r="T758" s="270"/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T758" s="18" t="s">
        <v>143</v>
      </c>
      <c r="AU758" s="18" t="s">
        <v>86</v>
      </c>
    </row>
    <row r="759" spans="1:65" s="2" customFormat="1" ht="6.95" customHeight="1">
      <c r="A759" s="35"/>
      <c r="B759" s="55"/>
      <c r="C759" s="56"/>
      <c r="D759" s="56"/>
      <c r="E759" s="56"/>
      <c r="F759" s="56"/>
      <c r="G759" s="56"/>
      <c r="H759" s="56"/>
      <c r="I759" s="56"/>
      <c r="J759" s="56"/>
      <c r="K759" s="56"/>
      <c r="L759" s="40"/>
      <c r="M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</row>
  </sheetData>
  <sheetProtection algorithmName="SHA-512" hashValue="7VJuW5Mi10NQKXe3bWAIfHE7xtmNHsjih1qTyf1PRHKjnisSSfOK335zZrTdjBOFrxQwOhjqKJTXCay0bRRf6w==" saltValue="2tQC2JzJg8gcrDAhRPWt1RalMVffrqEOvQPdKh8pKcTNe54QU5M8beHjZkrh7a9U+QsXkiPHovy6NjsOjSTPEA==" spinCount="100000" sheet="1" objects="1" scenarios="1" formatColumns="0" formatRows="0" autoFilter="0"/>
  <autoFilter ref="C131:K758" xr:uid="{00000000-0009-0000-0000-000001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hyperlinks>
    <hyperlink ref="F137" r:id="rId1" xr:uid="{00000000-0004-0000-0100-000000000000}"/>
    <hyperlink ref="F159" r:id="rId2" xr:uid="{00000000-0004-0000-0100-000001000000}"/>
    <hyperlink ref="F181" r:id="rId3" xr:uid="{00000000-0004-0000-0100-000002000000}"/>
    <hyperlink ref="F188" r:id="rId4" xr:uid="{00000000-0004-0000-0100-000003000000}"/>
    <hyperlink ref="F213" r:id="rId5" xr:uid="{00000000-0004-0000-0100-000004000000}"/>
    <hyperlink ref="F232" r:id="rId6" xr:uid="{00000000-0004-0000-0100-000005000000}"/>
    <hyperlink ref="F245" r:id="rId7" xr:uid="{00000000-0004-0000-0100-000006000000}"/>
    <hyperlink ref="F261" r:id="rId8" xr:uid="{00000000-0004-0000-0100-000007000000}"/>
    <hyperlink ref="F268" r:id="rId9" xr:uid="{00000000-0004-0000-0100-000008000000}"/>
    <hyperlink ref="F276" r:id="rId10" xr:uid="{00000000-0004-0000-0100-000009000000}"/>
    <hyperlink ref="F283" r:id="rId11" xr:uid="{00000000-0004-0000-0100-00000A000000}"/>
    <hyperlink ref="F295" r:id="rId12" xr:uid="{00000000-0004-0000-0100-00000B000000}"/>
    <hyperlink ref="F302" r:id="rId13" xr:uid="{00000000-0004-0000-0100-00000C000000}"/>
    <hyperlink ref="F325" r:id="rId14" xr:uid="{00000000-0004-0000-0100-00000D000000}"/>
    <hyperlink ref="F331" r:id="rId15" xr:uid="{00000000-0004-0000-0100-00000E000000}"/>
    <hyperlink ref="F335" r:id="rId16" xr:uid="{00000000-0004-0000-0100-00000F000000}"/>
    <hyperlink ref="F338" r:id="rId17" xr:uid="{00000000-0004-0000-0100-000010000000}"/>
    <hyperlink ref="F343" r:id="rId18" xr:uid="{00000000-0004-0000-0100-000011000000}"/>
    <hyperlink ref="F349" r:id="rId19" xr:uid="{00000000-0004-0000-0100-000012000000}"/>
    <hyperlink ref="F376" r:id="rId20" xr:uid="{00000000-0004-0000-0100-000013000000}"/>
    <hyperlink ref="F419" r:id="rId21" xr:uid="{00000000-0004-0000-0100-000014000000}"/>
    <hyperlink ref="F430" r:id="rId22" xr:uid="{00000000-0004-0000-0100-000015000000}"/>
    <hyperlink ref="F450" r:id="rId23" xr:uid="{00000000-0004-0000-0100-000016000000}"/>
    <hyperlink ref="F463" r:id="rId24" xr:uid="{00000000-0004-0000-0100-000017000000}"/>
    <hyperlink ref="F497" r:id="rId25" xr:uid="{00000000-0004-0000-0100-000018000000}"/>
    <hyperlink ref="F529" r:id="rId26" xr:uid="{00000000-0004-0000-0100-000019000000}"/>
    <hyperlink ref="F536" r:id="rId27" xr:uid="{00000000-0004-0000-0100-00001A000000}"/>
    <hyperlink ref="F539" r:id="rId28" xr:uid="{00000000-0004-0000-0100-00001B000000}"/>
    <hyperlink ref="F543" r:id="rId29" xr:uid="{00000000-0004-0000-0100-00001C000000}"/>
    <hyperlink ref="F548" r:id="rId30" xr:uid="{00000000-0004-0000-0100-00001D000000}"/>
    <hyperlink ref="F553" r:id="rId31" xr:uid="{00000000-0004-0000-0100-00001E000000}"/>
    <hyperlink ref="F558" r:id="rId32" xr:uid="{00000000-0004-0000-0100-00001F000000}"/>
    <hyperlink ref="F568" r:id="rId33" xr:uid="{00000000-0004-0000-0100-000020000000}"/>
    <hyperlink ref="F571" r:id="rId34" xr:uid="{00000000-0004-0000-0100-000021000000}"/>
    <hyperlink ref="F575" r:id="rId35" xr:uid="{00000000-0004-0000-0100-000022000000}"/>
    <hyperlink ref="F594" r:id="rId36" xr:uid="{00000000-0004-0000-0100-000023000000}"/>
    <hyperlink ref="F613" r:id="rId37" xr:uid="{00000000-0004-0000-0100-000024000000}"/>
    <hyperlink ref="F633" r:id="rId38" xr:uid="{00000000-0004-0000-0100-000025000000}"/>
    <hyperlink ref="F656" r:id="rId39" xr:uid="{00000000-0004-0000-0100-000026000000}"/>
    <hyperlink ref="F678" r:id="rId40" xr:uid="{00000000-0004-0000-0100-000027000000}"/>
    <hyperlink ref="F700" r:id="rId41" xr:uid="{00000000-0004-0000-0100-000028000000}"/>
    <hyperlink ref="F723" r:id="rId42" xr:uid="{00000000-0004-0000-0100-000029000000}"/>
    <hyperlink ref="F746" r:id="rId43" xr:uid="{00000000-0004-0000-0100-00002A000000}"/>
    <hyperlink ref="F755" r:id="rId44" xr:uid="{00000000-0004-0000-0100-00002B000000}"/>
    <hyperlink ref="F758" r:id="rId45" xr:uid="{00000000-0004-0000-0100-00002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6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8" t="s">
        <v>93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86</v>
      </c>
    </row>
    <row r="4" spans="1:46" s="1" customFormat="1" ht="24.95" customHeight="1">
      <c r="B4" s="21"/>
      <c r="D4" s="118" t="s">
        <v>94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6" t="str">
        <f>'Rekapitulace stavby'!K6</f>
        <v>ZŠ Partyzánská - výměna oken IV. etapa</v>
      </c>
      <c r="F7" s="317"/>
      <c r="G7" s="317"/>
      <c r="H7" s="317"/>
      <c r="L7" s="21"/>
    </row>
    <row r="8" spans="1:46" s="1" customFormat="1" ht="12" customHeight="1">
      <c r="B8" s="21"/>
      <c r="D8" s="120" t="s">
        <v>95</v>
      </c>
      <c r="L8" s="21"/>
    </row>
    <row r="9" spans="1:46" s="2" customFormat="1" ht="16.5" customHeight="1">
      <c r="A9" s="35"/>
      <c r="B9" s="40"/>
      <c r="C9" s="35"/>
      <c r="D9" s="35"/>
      <c r="E9" s="316" t="s">
        <v>96</v>
      </c>
      <c r="F9" s="318"/>
      <c r="G9" s="318"/>
      <c r="H9" s="31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97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9" t="s">
        <v>682</v>
      </c>
      <c r="F11" s="318"/>
      <c r="G11" s="318"/>
      <c r="H11" s="318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19</v>
      </c>
      <c r="E13" s="35"/>
      <c r="F13" s="111" t="s">
        <v>1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37</v>
      </c>
      <c r="G14" s="35"/>
      <c r="H14" s="35"/>
      <c r="I14" s="120" t="s">
        <v>24</v>
      </c>
      <c r="J14" s="121">
        <f>'Rekapitulace stavby'!AN8</f>
        <v>44811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27</v>
      </c>
      <c r="E16" s="35"/>
      <c r="F16" s="35"/>
      <c r="G16" s="35"/>
      <c r="H16" s="35"/>
      <c r="I16" s="120" t="s">
        <v>28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stavby'!E11="","",'Rekapitulace stavby'!E11)</f>
        <v>Město Česká Lípa</v>
      </c>
      <c r="F17" s="35"/>
      <c r="G17" s="35"/>
      <c r="H17" s="35"/>
      <c r="I17" s="120" t="s">
        <v>30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28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0" t="str">
        <f>'Rekapitulace stavby'!E14</f>
        <v>Vyplň údaj</v>
      </c>
      <c r="F20" s="321"/>
      <c r="G20" s="321"/>
      <c r="H20" s="321"/>
      <c r="I20" s="120" t="s">
        <v>30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28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>Petr Kubiš</v>
      </c>
      <c r="F23" s="35"/>
      <c r="G23" s="35"/>
      <c r="H23" s="35"/>
      <c r="I23" s="120" t="s">
        <v>30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36</v>
      </c>
      <c r="E25" s="35"/>
      <c r="F25" s="35"/>
      <c r="G25" s="35"/>
      <c r="H25" s="35"/>
      <c r="I25" s="120" t="s">
        <v>28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0" t="s">
        <v>30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38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2" t="s">
        <v>1</v>
      </c>
      <c r="F29" s="322"/>
      <c r="G29" s="322"/>
      <c r="H29" s="322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35"/>
      <c r="J32" s="127">
        <f>ROUND(J126,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8" t="s">
        <v>40</v>
      </c>
      <c r="J34" s="128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43</v>
      </c>
      <c r="E35" s="120" t="s">
        <v>44</v>
      </c>
      <c r="F35" s="130">
        <f>ROUND((SUM(BE126:BE160)),  2)</f>
        <v>0</v>
      </c>
      <c r="G35" s="35"/>
      <c r="H35" s="35"/>
      <c r="I35" s="131">
        <v>0.21</v>
      </c>
      <c r="J35" s="130">
        <f>ROUND(((SUM(BE126:BE160))*I35),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45</v>
      </c>
      <c r="F36" s="130">
        <f>ROUND((SUM(BF126:BF160)),  2)</f>
        <v>0</v>
      </c>
      <c r="G36" s="35"/>
      <c r="H36" s="35"/>
      <c r="I36" s="131">
        <v>0.15</v>
      </c>
      <c r="J36" s="130">
        <f>ROUND(((SUM(BF126:BF160))*I36),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46</v>
      </c>
      <c r="F37" s="130">
        <f>ROUND((SUM(BG126:BG160)),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47</v>
      </c>
      <c r="F38" s="130">
        <f>ROUND((SUM(BH126:BH160)),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48</v>
      </c>
      <c r="F39" s="130">
        <f>ROUND((SUM(BI126:BI160)),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49</v>
      </c>
      <c r="E41" s="134"/>
      <c r="F41" s="134"/>
      <c r="G41" s="135" t="s">
        <v>50</v>
      </c>
      <c r="H41" s="136" t="s">
        <v>51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99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3" t="str">
        <f>E7</f>
        <v>ZŠ Partyzánská - výměna oken IV. etapa</v>
      </c>
      <c r="F85" s="324"/>
      <c r="G85" s="324"/>
      <c r="H85" s="32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95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3" t="s">
        <v>96</v>
      </c>
      <c r="F87" s="325"/>
      <c r="G87" s="325"/>
      <c r="H87" s="32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97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90" t="str">
        <f>E11</f>
        <v>220805-2 - VRN</v>
      </c>
      <c r="F89" s="325"/>
      <c r="G89" s="325"/>
      <c r="H89" s="32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22</v>
      </c>
      <c r="D91" s="37"/>
      <c r="E91" s="37"/>
      <c r="F91" s="28" t="str">
        <f>F14</f>
        <v xml:space="preserve"> </v>
      </c>
      <c r="G91" s="37"/>
      <c r="H91" s="37"/>
      <c r="I91" s="30" t="s">
        <v>24</v>
      </c>
      <c r="J91" s="67">
        <f>IF(J14="","",J14)</f>
        <v>44811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27</v>
      </c>
      <c r="D93" s="37"/>
      <c r="E93" s="37"/>
      <c r="F93" s="28" t="str">
        <f>E17</f>
        <v>Město Česká Lípa</v>
      </c>
      <c r="G93" s="37"/>
      <c r="H93" s="37"/>
      <c r="I93" s="30" t="s">
        <v>33</v>
      </c>
      <c r="J93" s="33" t="str">
        <f>E23</f>
        <v>Petr Kubiš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31</v>
      </c>
      <c r="D94" s="37"/>
      <c r="E94" s="37"/>
      <c r="F94" s="28" t="str">
        <f>IF(E20="","",E20)</f>
        <v>Vyplň údaj</v>
      </c>
      <c r="G94" s="37"/>
      <c r="H94" s="37"/>
      <c r="I94" s="30" t="s">
        <v>36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100</v>
      </c>
      <c r="D96" s="151"/>
      <c r="E96" s="151"/>
      <c r="F96" s="151"/>
      <c r="G96" s="151"/>
      <c r="H96" s="151"/>
      <c r="I96" s="151"/>
      <c r="J96" s="152" t="s">
        <v>101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102</v>
      </c>
      <c r="D98" s="37"/>
      <c r="E98" s="37"/>
      <c r="F98" s="37"/>
      <c r="G98" s="37"/>
      <c r="H98" s="37"/>
      <c r="I98" s="37"/>
      <c r="J98" s="85">
        <f>J126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103</v>
      </c>
    </row>
    <row r="99" spans="1:47" s="9" customFormat="1" ht="24.95" customHeight="1">
      <c r="B99" s="154"/>
      <c r="C99" s="155"/>
      <c r="D99" s="156" t="s">
        <v>683</v>
      </c>
      <c r="E99" s="157"/>
      <c r="F99" s="157"/>
      <c r="G99" s="157"/>
      <c r="H99" s="157"/>
      <c r="I99" s="157"/>
      <c r="J99" s="158">
        <f>J127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684</v>
      </c>
      <c r="E100" s="162"/>
      <c r="F100" s="162"/>
      <c r="G100" s="162"/>
      <c r="H100" s="162"/>
      <c r="I100" s="162"/>
      <c r="J100" s="163">
        <f>J128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685</v>
      </c>
      <c r="E101" s="162"/>
      <c r="F101" s="162"/>
      <c r="G101" s="162"/>
      <c r="H101" s="162"/>
      <c r="I101" s="162"/>
      <c r="J101" s="163">
        <f>J132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686</v>
      </c>
      <c r="E102" s="162"/>
      <c r="F102" s="162"/>
      <c r="G102" s="162"/>
      <c r="H102" s="162"/>
      <c r="I102" s="162"/>
      <c r="J102" s="163">
        <f>J137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687</v>
      </c>
      <c r="E103" s="162"/>
      <c r="F103" s="162"/>
      <c r="G103" s="162"/>
      <c r="H103" s="162"/>
      <c r="I103" s="162"/>
      <c r="J103" s="163">
        <f>J150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688</v>
      </c>
      <c r="E104" s="162"/>
      <c r="F104" s="162"/>
      <c r="G104" s="162"/>
      <c r="H104" s="162"/>
      <c r="I104" s="162"/>
      <c r="J104" s="163">
        <f>J154</f>
        <v>0</v>
      </c>
      <c r="K104" s="105"/>
      <c r="L104" s="164"/>
    </row>
    <row r="105" spans="1:47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47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4.95" customHeight="1">
      <c r="A111" s="35"/>
      <c r="B111" s="36"/>
      <c r="C111" s="24" t="s">
        <v>116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6.5" customHeight="1">
      <c r="A114" s="35"/>
      <c r="B114" s="36"/>
      <c r="C114" s="37"/>
      <c r="D114" s="37"/>
      <c r="E114" s="323" t="str">
        <f>E7</f>
        <v>ZŠ Partyzánská - výměna oken IV. etapa</v>
      </c>
      <c r="F114" s="324"/>
      <c r="G114" s="324"/>
      <c r="H114" s="324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1" customFormat="1" ht="12" customHeight="1">
      <c r="B115" s="22"/>
      <c r="C115" s="30" t="s">
        <v>95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pans="1:63" s="2" customFormat="1" ht="16.5" customHeight="1">
      <c r="A116" s="35"/>
      <c r="B116" s="36"/>
      <c r="C116" s="37"/>
      <c r="D116" s="37"/>
      <c r="E116" s="323" t="s">
        <v>96</v>
      </c>
      <c r="F116" s="325"/>
      <c r="G116" s="325"/>
      <c r="H116" s="325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97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290" t="str">
        <f>E11</f>
        <v>220805-2 - VRN</v>
      </c>
      <c r="F118" s="325"/>
      <c r="G118" s="325"/>
      <c r="H118" s="325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30" t="s">
        <v>22</v>
      </c>
      <c r="D120" s="37"/>
      <c r="E120" s="37"/>
      <c r="F120" s="28" t="str">
        <f>F14</f>
        <v xml:space="preserve"> </v>
      </c>
      <c r="G120" s="37"/>
      <c r="H120" s="37"/>
      <c r="I120" s="30" t="s">
        <v>24</v>
      </c>
      <c r="J120" s="67">
        <f>IF(J14="","",J14)</f>
        <v>44811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5.2" customHeight="1">
      <c r="A122" s="35"/>
      <c r="B122" s="36"/>
      <c r="C122" s="30" t="s">
        <v>27</v>
      </c>
      <c r="D122" s="37"/>
      <c r="E122" s="37"/>
      <c r="F122" s="28" t="str">
        <f>E17</f>
        <v>Město Česká Lípa</v>
      </c>
      <c r="G122" s="37"/>
      <c r="H122" s="37"/>
      <c r="I122" s="30" t="s">
        <v>33</v>
      </c>
      <c r="J122" s="33" t="str">
        <f>E23</f>
        <v>Petr Kubiš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30" t="s">
        <v>31</v>
      </c>
      <c r="D123" s="37"/>
      <c r="E123" s="37"/>
      <c r="F123" s="28" t="str">
        <f>IF(E20="","",E20)</f>
        <v>Vyplň údaj</v>
      </c>
      <c r="G123" s="37"/>
      <c r="H123" s="37"/>
      <c r="I123" s="30" t="s">
        <v>36</v>
      </c>
      <c r="J123" s="33" t="str">
        <f>E26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65"/>
      <c r="B125" s="166"/>
      <c r="C125" s="167" t="s">
        <v>117</v>
      </c>
      <c r="D125" s="168" t="s">
        <v>64</v>
      </c>
      <c r="E125" s="168" t="s">
        <v>60</v>
      </c>
      <c r="F125" s="168" t="s">
        <v>61</v>
      </c>
      <c r="G125" s="168" t="s">
        <v>118</v>
      </c>
      <c r="H125" s="168" t="s">
        <v>119</v>
      </c>
      <c r="I125" s="168" t="s">
        <v>120</v>
      </c>
      <c r="J125" s="168" t="s">
        <v>101</v>
      </c>
      <c r="K125" s="169" t="s">
        <v>121</v>
      </c>
      <c r="L125" s="170"/>
      <c r="M125" s="76" t="s">
        <v>1</v>
      </c>
      <c r="N125" s="77" t="s">
        <v>43</v>
      </c>
      <c r="O125" s="77" t="s">
        <v>122</v>
      </c>
      <c r="P125" s="77" t="s">
        <v>123</v>
      </c>
      <c r="Q125" s="77" t="s">
        <v>124</v>
      </c>
      <c r="R125" s="77" t="s">
        <v>125</v>
      </c>
      <c r="S125" s="77" t="s">
        <v>126</v>
      </c>
      <c r="T125" s="78" t="s">
        <v>127</v>
      </c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/>
    </row>
    <row r="126" spans="1:63" s="2" customFormat="1" ht="22.9" customHeight="1">
      <c r="A126" s="35"/>
      <c r="B126" s="36"/>
      <c r="C126" s="83" t="s">
        <v>128</v>
      </c>
      <c r="D126" s="37"/>
      <c r="E126" s="37"/>
      <c r="F126" s="37"/>
      <c r="G126" s="37"/>
      <c r="H126" s="37"/>
      <c r="I126" s="37"/>
      <c r="J126" s="171">
        <f>BK126</f>
        <v>0</v>
      </c>
      <c r="K126" s="37"/>
      <c r="L126" s="40"/>
      <c r="M126" s="79"/>
      <c r="N126" s="172"/>
      <c r="O126" s="80"/>
      <c r="P126" s="173">
        <f>P127</f>
        <v>0</v>
      </c>
      <c r="Q126" s="80"/>
      <c r="R126" s="173">
        <f>R127</f>
        <v>0</v>
      </c>
      <c r="S126" s="80"/>
      <c r="T126" s="174">
        <f>T127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78</v>
      </c>
      <c r="AU126" s="18" t="s">
        <v>103</v>
      </c>
      <c r="BK126" s="175">
        <f>BK127</f>
        <v>0</v>
      </c>
    </row>
    <row r="127" spans="1:63" s="12" customFormat="1" ht="25.9" customHeight="1">
      <c r="B127" s="176"/>
      <c r="C127" s="177"/>
      <c r="D127" s="178" t="s">
        <v>78</v>
      </c>
      <c r="E127" s="179" t="s">
        <v>92</v>
      </c>
      <c r="F127" s="179" t="s">
        <v>689</v>
      </c>
      <c r="G127" s="177"/>
      <c r="H127" s="177"/>
      <c r="I127" s="180"/>
      <c r="J127" s="181">
        <f>BK127</f>
        <v>0</v>
      </c>
      <c r="K127" s="177"/>
      <c r="L127" s="182"/>
      <c r="M127" s="183"/>
      <c r="N127" s="184"/>
      <c r="O127" s="184"/>
      <c r="P127" s="185">
        <f>P128+P132+P137+P150+P154</f>
        <v>0</v>
      </c>
      <c r="Q127" s="184"/>
      <c r="R127" s="185">
        <f>R128+R132+R137+R150+R154</f>
        <v>0</v>
      </c>
      <c r="S127" s="184"/>
      <c r="T127" s="186">
        <f>T128+T132+T137+T150+T154</f>
        <v>0</v>
      </c>
      <c r="AR127" s="187" t="s">
        <v>199</v>
      </c>
      <c r="AT127" s="188" t="s">
        <v>78</v>
      </c>
      <c r="AU127" s="188" t="s">
        <v>79</v>
      </c>
      <c r="AY127" s="187" t="s">
        <v>131</v>
      </c>
      <c r="BK127" s="189">
        <f>BK128+BK132+BK137+BK150+BK154</f>
        <v>0</v>
      </c>
    </row>
    <row r="128" spans="1:63" s="12" customFormat="1" ht="22.9" customHeight="1">
      <c r="B128" s="176"/>
      <c r="C128" s="177"/>
      <c r="D128" s="178" t="s">
        <v>78</v>
      </c>
      <c r="E128" s="190" t="s">
        <v>690</v>
      </c>
      <c r="F128" s="190" t="s">
        <v>691</v>
      </c>
      <c r="G128" s="177"/>
      <c r="H128" s="177"/>
      <c r="I128" s="180"/>
      <c r="J128" s="191">
        <f>BK128</f>
        <v>0</v>
      </c>
      <c r="K128" s="177"/>
      <c r="L128" s="182"/>
      <c r="M128" s="183"/>
      <c r="N128" s="184"/>
      <c r="O128" s="184"/>
      <c r="P128" s="185">
        <f>SUM(P129:P131)</f>
        <v>0</v>
      </c>
      <c r="Q128" s="184"/>
      <c r="R128" s="185">
        <f>SUM(R129:R131)</f>
        <v>0</v>
      </c>
      <c r="S128" s="184"/>
      <c r="T128" s="186">
        <f>SUM(T129:T131)</f>
        <v>0</v>
      </c>
      <c r="AR128" s="187" t="s">
        <v>199</v>
      </c>
      <c r="AT128" s="188" t="s">
        <v>78</v>
      </c>
      <c r="AU128" s="188" t="s">
        <v>21</v>
      </c>
      <c r="AY128" s="187" t="s">
        <v>131</v>
      </c>
      <c r="BK128" s="189">
        <f>SUM(BK129:BK131)</f>
        <v>0</v>
      </c>
    </row>
    <row r="129" spans="1:65" s="2" customFormat="1" ht="24.2" customHeight="1">
      <c r="A129" s="35"/>
      <c r="B129" s="36"/>
      <c r="C129" s="192" t="s">
        <v>21</v>
      </c>
      <c r="D129" s="192" t="s">
        <v>134</v>
      </c>
      <c r="E129" s="193" t="s">
        <v>692</v>
      </c>
      <c r="F129" s="194" t="s">
        <v>693</v>
      </c>
      <c r="G129" s="195" t="s">
        <v>202</v>
      </c>
      <c r="H129" s="196">
        <v>1</v>
      </c>
      <c r="I129" s="197"/>
      <c r="J129" s="198">
        <f>ROUND(I129*H129,2)</f>
        <v>0</v>
      </c>
      <c r="K129" s="194" t="s">
        <v>138</v>
      </c>
      <c r="L129" s="40"/>
      <c r="M129" s="199" t="s">
        <v>1</v>
      </c>
      <c r="N129" s="200" t="s">
        <v>44</v>
      </c>
      <c r="O129" s="72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3" t="s">
        <v>139</v>
      </c>
      <c r="AT129" s="203" t="s">
        <v>134</v>
      </c>
      <c r="AU129" s="203" t="s">
        <v>86</v>
      </c>
      <c r="AY129" s="18" t="s">
        <v>131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8" t="s">
        <v>21</v>
      </c>
      <c r="BK129" s="204">
        <f>ROUND(I129*H129,2)</f>
        <v>0</v>
      </c>
      <c r="BL129" s="18" t="s">
        <v>139</v>
      </c>
      <c r="BM129" s="203" t="s">
        <v>86</v>
      </c>
    </row>
    <row r="130" spans="1:65" s="2" customFormat="1" ht="11.25">
      <c r="A130" s="35"/>
      <c r="B130" s="36"/>
      <c r="C130" s="37"/>
      <c r="D130" s="205" t="s">
        <v>141</v>
      </c>
      <c r="E130" s="37"/>
      <c r="F130" s="206" t="s">
        <v>694</v>
      </c>
      <c r="G130" s="37"/>
      <c r="H130" s="37"/>
      <c r="I130" s="207"/>
      <c r="J130" s="37"/>
      <c r="K130" s="37"/>
      <c r="L130" s="40"/>
      <c r="M130" s="208"/>
      <c r="N130" s="209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141</v>
      </c>
      <c r="AU130" s="18" t="s">
        <v>86</v>
      </c>
    </row>
    <row r="131" spans="1:65" s="2" customFormat="1" ht="11.25">
      <c r="A131" s="35"/>
      <c r="B131" s="36"/>
      <c r="C131" s="37"/>
      <c r="D131" s="210" t="s">
        <v>143</v>
      </c>
      <c r="E131" s="37"/>
      <c r="F131" s="211" t="s">
        <v>695</v>
      </c>
      <c r="G131" s="37"/>
      <c r="H131" s="37"/>
      <c r="I131" s="207"/>
      <c r="J131" s="37"/>
      <c r="K131" s="37"/>
      <c r="L131" s="40"/>
      <c r="M131" s="208"/>
      <c r="N131" s="209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143</v>
      </c>
      <c r="AU131" s="18" t="s">
        <v>86</v>
      </c>
    </row>
    <row r="132" spans="1:65" s="12" customFormat="1" ht="22.9" customHeight="1">
      <c r="B132" s="176"/>
      <c r="C132" s="177"/>
      <c r="D132" s="178" t="s">
        <v>78</v>
      </c>
      <c r="E132" s="190" t="s">
        <v>696</v>
      </c>
      <c r="F132" s="190" t="s">
        <v>697</v>
      </c>
      <c r="G132" s="177"/>
      <c r="H132" s="177"/>
      <c r="I132" s="180"/>
      <c r="J132" s="191">
        <f>BK132</f>
        <v>0</v>
      </c>
      <c r="K132" s="177"/>
      <c r="L132" s="182"/>
      <c r="M132" s="183"/>
      <c r="N132" s="184"/>
      <c r="O132" s="184"/>
      <c r="P132" s="185">
        <f>SUM(P133:P136)</f>
        <v>0</v>
      </c>
      <c r="Q132" s="184"/>
      <c r="R132" s="185">
        <f>SUM(R133:R136)</f>
        <v>0</v>
      </c>
      <c r="S132" s="184"/>
      <c r="T132" s="186">
        <f>SUM(T133:T136)</f>
        <v>0</v>
      </c>
      <c r="AR132" s="187" t="s">
        <v>199</v>
      </c>
      <c r="AT132" s="188" t="s">
        <v>78</v>
      </c>
      <c r="AU132" s="188" t="s">
        <v>21</v>
      </c>
      <c r="AY132" s="187" t="s">
        <v>131</v>
      </c>
      <c r="BK132" s="189">
        <f>SUM(BK133:BK136)</f>
        <v>0</v>
      </c>
    </row>
    <row r="133" spans="1:65" s="2" customFormat="1" ht="16.5" customHeight="1">
      <c r="A133" s="35"/>
      <c r="B133" s="36"/>
      <c r="C133" s="192" t="s">
        <v>86</v>
      </c>
      <c r="D133" s="192" t="s">
        <v>134</v>
      </c>
      <c r="E133" s="193" t="s">
        <v>698</v>
      </c>
      <c r="F133" s="194" t="s">
        <v>699</v>
      </c>
      <c r="G133" s="195" t="s">
        <v>700</v>
      </c>
      <c r="H133" s="196">
        <v>1</v>
      </c>
      <c r="I133" s="197"/>
      <c r="J133" s="198">
        <f>ROUND(I133*H133,2)</f>
        <v>0</v>
      </c>
      <c r="K133" s="194" t="s">
        <v>138</v>
      </c>
      <c r="L133" s="40"/>
      <c r="M133" s="199" t="s">
        <v>1</v>
      </c>
      <c r="N133" s="200" t="s">
        <v>44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139</v>
      </c>
      <c r="AT133" s="203" t="s">
        <v>134</v>
      </c>
      <c r="AU133" s="203" t="s">
        <v>86</v>
      </c>
      <c r="AY133" s="18" t="s">
        <v>131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8" t="s">
        <v>21</v>
      </c>
      <c r="BK133" s="204">
        <f>ROUND(I133*H133,2)</f>
        <v>0</v>
      </c>
      <c r="BL133" s="18" t="s">
        <v>139</v>
      </c>
      <c r="BM133" s="203" t="s">
        <v>139</v>
      </c>
    </row>
    <row r="134" spans="1:65" s="2" customFormat="1" ht="11.25">
      <c r="A134" s="35"/>
      <c r="B134" s="36"/>
      <c r="C134" s="37"/>
      <c r="D134" s="205" t="s">
        <v>141</v>
      </c>
      <c r="E134" s="37"/>
      <c r="F134" s="206" t="s">
        <v>701</v>
      </c>
      <c r="G134" s="37"/>
      <c r="H134" s="37"/>
      <c r="I134" s="207"/>
      <c r="J134" s="37"/>
      <c r="K134" s="37"/>
      <c r="L134" s="40"/>
      <c r="M134" s="208"/>
      <c r="N134" s="209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141</v>
      </c>
      <c r="AU134" s="18" t="s">
        <v>86</v>
      </c>
    </row>
    <row r="135" spans="1:65" s="2" customFormat="1" ht="11.25">
      <c r="A135" s="35"/>
      <c r="B135" s="36"/>
      <c r="C135" s="37"/>
      <c r="D135" s="210" t="s">
        <v>143</v>
      </c>
      <c r="E135" s="37"/>
      <c r="F135" s="211" t="s">
        <v>702</v>
      </c>
      <c r="G135" s="37"/>
      <c r="H135" s="37"/>
      <c r="I135" s="207"/>
      <c r="J135" s="37"/>
      <c r="K135" s="37"/>
      <c r="L135" s="40"/>
      <c r="M135" s="208"/>
      <c r="N135" s="209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143</v>
      </c>
      <c r="AU135" s="18" t="s">
        <v>86</v>
      </c>
    </row>
    <row r="136" spans="1:65" s="2" customFormat="1" ht="19.5">
      <c r="A136" s="35"/>
      <c r="B136" s="36"/>
      <c r="C136" s="37"/>
      <c r="D136" s="205" t="s">
        <v>287</v>
      </c>
      <c r="E136" s="37"/>
      <c r="F136" s="255" t="s">
        <v>703</v>
      </c>
      <c r="G136" s="37"/>
      <c r="H136" s="37"/>
      <c r="I136" s="207"/>
      <c r="J136" s="37"/>
      <c r="K136" s="37"/>
      <c r="L136" s="40"/>
      <c r="M136" s="208"/>
      <c r="N136" s="209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287</v>
      </c>
      <c r="AU136" s="18" t="s">
        <v>86</v>
      </c>
    </row>
    <row r="137" spans="1:65" s="12" customFormat="1" ht="22.9" customHeight="1">
      <c r="B137" s="176"/>
      <c r="C137" s="177"/>
      <c r="D137" s="178" t="s">
        <v>78</v>
      </c>
      <c r="E137" s="190" t="s">
        <v>704</v>
      </c>
      <c r="F137" s="190" t="s">
        <v>705</v>
      </c>
      <c r="G137" s="177"/>
      <c r="H137" s="177"/>
      <c r="I137" s="180"/>
      <c r="J137" s="191">
        <f>BK137</f>
        <v>0</v>
      </c>
      <c r="K137" s="177"/>
      <c r="L137" s="182"/>
      <c r="M137" s="183"/>
      <c r="N137" s="184"/>
      <c r="O137" s="184"/>
      <c r="P137" s="185">
        <f>SUM(P138:P149)</f>
        <v>0</v>
      </c>
      <c r="Q137" s="184"/>
      <c r="R137" s="185">
        <f>SUM(R138:R149)</f>
        <v>0</v>
      </c>
      <c r="S137" s="184"/>
      <c r="T137" s="186">
        <f>SUM(T138:T149)</f>
        <v>0</v>
      </c>
      <c r="AR137" s="187" t="s">
        <v>199</v>
      </c>
      <c r="AT137" s="188" t="s">
        <v>78</v>
      </c>
      <c r="AU137" s="188" t="s">
        <v>21</v>
      </c>
      <c r="AY137" s="187" t="s">
        <v>131</v>
      </c>
      <c r="BK137" s="189">
        <f>SUM(BK138:BK149)</f>
        <v>0</v>
      </c>
    </row>
    <row r="138" spans="1:65" s="2" customFormat="1" ht="24.2" customHeight="1">
      <c r="A138" s="35"/>
      <c r="B138" s="36"/>
      <c r="C138" s="192" t="s">
        <v>163</v>
      </c>
      <c r="D138" s="192" t="s">
        <v>134</v>
      </c>
      <c r="E138" s="193" t="s">
        <v>706</v>
      </c>
      <c r="F138" s="194" t="s">
        <v>707</v>
      </c>
      <c r="G138" s="195" t="s">
        <v>202</v>
      </c>
      <c r="H138" s="196">
        <v>1</v>
      </c>
      <c r="I138" s="197"/>
      <c r="J138" s="198">
        <f>ROUND(I138*H138,2)</f>
        <v>0</v>
      </c>
      <c r="K138" s="194" t="s">
        <v>138</v>
      </c>
      <c r="L138" s="40"/>
      <c r="M138" s="199" t="s">
        <v>1</v>
      </c>
      <c r="N138" s="200" t="s">
        <v>44</v>
      </c>
      <c r="O138" s="7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139</v>
      </c>
      <c r="AT138" s="203" t="s">
        <v>134</v>
      </c>
      <c r="AU138" s="203" t="s">
        <v>86</v>
      </c>
      <c r="AY138" s="18" t="s">
        <v>131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8" t="s">
        <v>21</v>
      </c>
      <c r="BK138" s="204">
        <f>ROUND(I138*H138,2)</f>
        <v>0</v>
      </c>
      <c r="BL138" s="18" t="s">
        <v>139</v>
      </c>
      <c r="BM138" s="203" t="s">
        <v>132</v>
      </c>
    </row>
    <row r="139" spans="1:65" s="2" customFormat="1" ht="11.25">
      <c r="A139" s="35"/>
      <c r="B139" s="36"/>
      <c r="C139" s="37"/>
      <c r="D139" s="205" t="s">
        <v>141</v>
      </c>
      <c r="E139" s="37"/>
      <c r="F139" s="206" t="s">
        <v>708</v>
      </c>
      <c r="G139" s="37"/>
      <c r="H139" s="37"/>
      <c r="I139" s="207"/>
      <c r="J139" s="37"/>
      <c r="K139" s="37"/>
      <c r="L139" s="40"/>
      <c r="M139" s="208"/>
      <c r="N139" s="209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141</v>
      </c>
      <c r="AU139" s="18" t="s">
        <v>86</v>
      </c>
    </row>
    <row r="140" spans="1:65" s="2" customFormat="1" ht="11.25">
      <c r="A140" s="35"/>
      <c r="B140" s="36"/>
      <c r="C140" s="37"/>
      <c r="D140" s="210" t="s">
        <v>143</v>
      </c>
      <c r="E140" s="37"/>
      <c r="F140" s="211" t="s">
        <v>709</v>
      </c>
      <c r="G140" s="37"/>
      <c r="H140" s="37"/>
      <c r="I140" s="207"/>
      <c r="J140" s="37"/>
      <c r="K140" s="37"/>
      <c r="L140" s="40"/>
      <c r="M140" s="208"/>
      <c r="N140" s="209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143</v>
      </c>
      <c r="AU140" s="18" t="s">
        <v>86</v>
      </c>
    </row>
    <row r="141" spans="1:65" s="2" customFormat="1" ht="16.5" customHeight="1">
      <c r="A141" s="35"/>
      <c r="B141" s="36"/>
      <c r="C141" s="192" t="s">
        <v>139</v>
      </c>
      <c r="D141" s="192" t="s">
        <v>134</v>
      </c>
      <c r="E141" s="193" t="s">
        <v>710</v>
      </c>
      <c r="F141" s="194" t="s">
        <v>711</v>
      </c>
      <c r="G141" s="195" t="s">
        <v>202</v>
      </c>
      <c r="H141" s="196">
        <v>1</v>
      </c>
      <c r="I141" s="197"/>
      <c r="J141" s="198">
        <f>ROUND(I141*H141,2)</f>
        <v>0</v>
      </c>
      <c r="K141" s="194" t="s">
        <v>138</v>
      </c>
      <c r="L141" s="40"/>
      <c r="M141" s="199" t="s">
        <v>1</v>
      </c>
      <c r="N141" s="200" t="s">
        <v>44</v>
      </c>
      <c r="O141" s="7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3" t="s">
        <v>139</v>
      </c>
      <c r="AT141" s="203" t="s">
        <v>134</v>
      </c>
      <c r="AU141" s="203" t="s">
        <v>86</v>
      </c>
      <c r="AY141" s="18" t="s">
        <v>131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8" t="s">
        <v>21</v>
      </c>
      <c r="BK141" s="204">
        <f>ROUND(I141*H141,2)</f>
        <v>0</v>
      </c>
      <c r="BL141" s="18" t="s">
        <v>139</v>
      </c>
      <c r="BM141" s="203" t="s">
        <v>222</v>
      </c>
    </row>
    <row r="142" spans="1:65" s="2" customFormat="1" ht="11.25">
      <c r="A142" s="35"/>
      <c r="B142" s="36"/>
      <c r="C142" s="37"/>
      <c r="D142" s="205" t="s">
        <v>141</v>
      </c>
      <c r="E142" s="37"/>
      <c r="F142" s="206" t="s">
        <v>712</v>
      </c>
      <c r="G142" s="37"/>
      <c r="H142" s="37"/>
      <c r="I142" s="207"/>
      <c r="J142" s="37"/>
      <c r="K142" s="37"/>
      <c r="L142" s="40"/>
      <c r="M142" s="208"/>
      <c r="N142" s="209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141</v>
      </c>
      <c r="AU142" s="18" t="s">
        <v>86</v>
      </c>
    </row>
    <row r="143" spans="1:65" s="2" customFormat="1" ht="11.25">
      <c r="A143" s="35"/>
      <c r="B143" s="36"/>
      <c r="C143" s="37"/>
      <c r="D143" s="210" t="s">
        <v>143</v>
      </c>
      <c r="E143" s="37"/>
      <c r="F143" s="211" t="s">
        <v>713</v>
      </c>
      <c r="G143" s="37"/>
      <c r="H143" s="37"/>
      <c r="I143" s="207"/>
      <c r="J143" s="37"/>
      <c r="K143" s="37"/>
      <c r="L143" s="40"/>
      <c r="M143" s="208"/>
      <c r="N143" s="209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143</v>
      </c>
      <c r="AU143" s="18" t="s">
        <v>86</v>
      </c>
    </row>
    <row r="144" spans="1:65" s="2" customFormat="1" ht="16.5" customHeight="1">
      <c r="A144" s="35"/>
      <c r="B144" s="36"/>
      <c r="C144" s="192" t="s">
        <v>199</v>
      </c>
      <c r="D144" s="192" t="s">
        <v>134</v>
      </c>
      <c r="E144" s="193" t="s">
        <v>714</v>
      </c>
      <c r="F144" s="194" t="s">
        <v>715</v>
      </c>
      <c r="G144" s="195" t="s">
        <v>202</v>
      </c>
      <c r="H144" s="196">
        <v>1</v>
      </c>
      <c r="I144" s="197"/>
      <c r="J144" s="198">
        <f>ROUND(I144*H144,2)</f>
        <v>0</v>
      </c>
      <c r="K144" s="194" t="s">
        <v>138</v>
      </c>
      <c r="L144" s="40"/>
      <c r="M144" s="199" t="s">
        <v>1</v>
      </c>
      <c r="N144" s="200" t="s">
        <v>44</v>
      </c>
      <c r="O144" s="72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3" t="s">
        <v>139</v>
      </c>
      <c r="AT144" s="203" t="s">
        <v>134</v>
      </c>
      <c r="AU144" s="203" t="s">
        <v>86</v>
      </c>
      <c r="AY144" s="18" t="s">
        <v>131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8" t="s">
        <v>21</v>
      </c>
      <c r="BK144" s="204">
        <f>ROUND(I144*H144,2)</f>
        <v>0</v>
      </c>
      <c r="BL144" s="18" t="s">
        <v>139</v>
      </c>
      <c r="BM144" s="203" t="s">
        <v>25</v>
      </c>
    </row>
    <row r="145" spans="1:65" s="2" customFormat="1" ht="11.25">
      <c r="A145" s="35"/>
      <c r="B145" s="36"/>
      <c r="C145" s="37"/>
      <c r="D145" s="205" t="s">
        <v>141</v>
      </c>
      <c r="E145" s="37"/>
      <c r="F145" s="206" t="s">
        <v>716</v>
      </c>
      <c r="G145" s="37"/>
      <c r="H145" s="37"/>
      <c r="I145" s="207"/>
      <c r="J145" s="37"/>
      <c r="K145" s="37"/>
      <c r="L145" s="40"/>
      <c r="M145" s="208"/>
      <c r="N145" s="209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141</v>
      </c>
      <c r="AU145" s="18" t="s">
        <v>86</v>
      </c>
    </row>
    <row r="146" spans="1:65" s="2" customFormat="1" ht="11.25">
      <c r="A146" s="35"/>
      <c r="B146" s="36"/>
      <c r="C146" s="37"/>
      <c r="D146" s="210" t="s">
        <v>143</v>
      </c>
      <c r="E146" s="37"/>
      <c r="F146" s="211" t="s">
        <v>717</v>
      </c>
      <c r="G146" s="37"/>
      <c r="H146" s="37"/>
      <c r="I146" s="207"/>
      <c r="J146" s="37"/>
      <c r="K146" s="37"/>
      <c r="L146" s="40"/>
      <c r="M146" s="208"/>
      <c r="N146" s="209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143</v>
      </c>
      <c r="AU146" s="18" t="s">
        <v>86</v>
      </c>
    </row>
    <row r="147" spans="1:65" s="2" customFormat="1" ht="16.5" customHeight="1">
      <c r="A147" s="35"/>
      <c r="B147" s="36"/>
      <c r="C147" s="192" t="s">
        <v>132</v>
      </c>
      <c r="D147" s="192" t="s">
        <v>134</v>
      </c>
      <c r="E147" s="193" t="s">
        <v>718</v>
      </c>
      <c r="F147" s="194" t="s">
        <v>719</v>
      </c>
      <c r="G147" s="195" t="s">
        <v>202</v>
      </c>
      <c r="H147" s="196">
        <v>1</v>
      </c>
      <c r="I147" s="197"/>
      <c r="J147" s="198">
        <f>ROUND(I147*H147,2)</f>
        <v>0</v>
      </c>
      <c r="K147" s="194" t="s">
        <v>138</v>
      </c>
      <c r="L147" s="40"/>
      <c r="M147" s="199" t="s">
        <v>1</v>
      </c>
      <c r="N147" s="200" t="s">
        <v>44</v>
      </c>
      <c r="O147" s="7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3" t="s">
        <v>139</v>
      </c>
      <c r="AT147" s="203" t="s">
        <v>134</v>
      </c>
      <c r="AU147" s="203" t="s">
        <v>86</v>
      </c>
      <c r="AY147" s="18" t="s">
        <v>131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8" t="s">
        <v>21</v>
      </c>
      <c r="BK147" s="204">
        <f>ROUND(I147*H147,2)</f>
        <v>0</v>
      </c>
      <c r="BL147" s="18" t="s">
        <v>139</v>
      </c>
      <c r="BM147" s="203" t="s">
        <v>269</v>
      </c>
    </row>
    <row r="148" spans="1:65" s="2" customFormat="1" ht="11.25">
      <c r="A148" s="35"/>
      <c r="B148" s="36"/>
      <c r="C148" s="37"/>
      <c r="D148" s="205" t="s">
        <v>141</v>
      </c>
      <c r="E148" s="37"/>
      <c r="F148" s="206" t="s">
        <v>720</v>
      </c>
      <c r="G148" s="37"/>
      <c r="H148" s="37"/>
      <c r="I148" s="207"/>
      <c r="J148" s="37"/>
      <c r="K148" s="37"/>
      <c r="L148" s="40"/>
      <c r="M148" s="208"/>
      <c r="N148" s="209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141</v>
      </c>
      <c r="AU148" s="18" t="s">
        <v>86</v>
      </c>
    </row>
    <row r="149" spans="1:65" s="2" customFormat="1" ht="11.25">
      <c r="A149" s="35"/>
      <c r="B149" s="36"/>
      <c r="C149" s="37"/>
      <c r="D149" s="210" t="s">
        <v>143</v>
      </c>
      <c r="E149" s="37"/>
      <c r="F149" s="211" t="s">
        <v>721</v>
      </c>
      <c r="G149" s="37"/>
      <c r="H149" s="37"/>
      <c r="I149" s="207"/>
      <c r="J149" s="37"/>
      <c r="K149" s="37"/>
      <c r="L149" s="40"/>
      <c r="M149" s="208"/>
      <c r="N149" s="209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143</v>
      </c>
      <c r="AU149" s="18" t="s">
        <v>86</v>
      </c>
    </row>
    <row r="150" spans="1:65" s="12" customFormat="1" ht="22.9" customHeight="1">
      <c r="B150" s="176"/>
      <c r="C150" s="177"/>
      <c r="D150" s="178" t="s">
        <v>78</v>
      </c>
      <c r="E150" s="190" t="s">
        <v>722</v>
      </c>
      <c r="F150" s="190" t="s">
        <v>723</v>
      </c>
      <c r="G150" s="177"/>
      <c r="H150" s="177"/>
      <c r="I150" s="180"/>
      <c r="J150" s="191">
        <f>BK150</f>
        <v>0</v>
      </c>
      <c r="K150" s="177"/>
      <c r="L150" s="182"/>
      <c r="M150" s="183"/>
      <c r="N150" s="184"/>
      <c r="O150" s="184"/>
      <c r="P150" s="185">
        <f>SUM(P151:P153)</f>
        <v>0</v>
      </c>
      <c r="Q150" s="184"/>
      <c r="R150" s="185">
        <f>SUM(R151:R153)</f>
        <v>0</v>
      </c>
      <c r="S150" s="184"/>
      <c r="T150" s="186">
        <f>SUM(T151:T153)</f>
        <v>0</v>
      </c>
      <c r="AR150" s="187" t="s">
        <v>199</v>
      </c>
      <c r="AT150" s="188" t="s">
        <v>78</v>
      </c>
      <c r="AU150" s="188" t="s">
        <v>21</v>
      </c>
      <c r="AY150" s="187" t="s">
        <v>131</v>
      </c>
      <c r="BK150" s="189">
        <f>SUM(BK151:BK153)</f>
        <v>0</v>
      </c>
    </row>
    <row r="151" spans="1:65" s="2" customFormat="1" ht="16.5" customHeight="1">
      <c r="A151" s="35"/>
      <c r="B151" s="36"/>
      <c r="C151" s="192" t="s">
        <v>209</v>
      </c>
      <c r="D151" s="192" t="s">
        <v>134</v>
      </c>
      <c r="E151" s="193" t="s">
        <v>724</v>
      </c>
      <c r="F151" s="194" t="s">
        <v>725</v>
      </c>
      <c r="G151" s="195" t="s">
        <v>202</v>
      </c>
      <c r="H151" s="196">
        <v>1</v>
      </c>
      <c r="I151" s="197"/>
      <c r="J151" s="198">
        <f>ROUND(I151*H151,2)</f>
        <v>0</v>
      </c>
      <c r="K151" s="194" t="s">
        <v>138</v>
      </c>
      <c r="L151" s="40"/>
      <c r="M151" s="199" t="s">
        <v>1</v>
      </c>
      <c r="N151" s="200" t="s">
        <v>44</v>
      </c>
      <c r="O151" s="7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139</v>
      </c>
      <c r="AT151" s="203" t="s">
        <v>134</v>
      </c>
      <c r="AU151" s="203" t="s">
        <v>86</v>
      </c>
      <c r="AY151" s="18" t="s">
        <v>131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21</v>
      </c>
      <c r="BK151" s="204">
        <f>ROUND(I151*H151,2)</f>
        <v>0</v>
      </c>
      <c r="BL151" s="18" t="s">
        <v>139</v>
      </c>
      <c r="BM151" s="203" t="s">
        <v>283</v>
      </c>
    </row>
    <row r="152" spans="1:65" s="2" customFormat="1" ht="11.25">
      <c r="A152" s="35"/>
      <c r="B152" s="36"/>
      <c r="C152" s="37"/>
      <c r="D152" s="205" t="s">
        <v>141</v>
      </c>
      <c r="E152" s="37"/>
      <c r="F152" s="206" t="s">
        <v>726</v>
      </c>
      <c r="G152" s="37"/>
      <c r="H152" s="37"/>
      <c r="I152" s="207"/>
      <c r="J152" s="37"/>
      <c r="K152" s="37"/>
      <c r="L152" s="40"/>
      <c r="M152" s="208"/>
      <c r="N152" s="209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141</v>
      </c>
      <c r="AU152" s="18" t="s">
        <v>86</v>
      </c>
    </row>
    <row r="153" spans="1:65" s="2" customFormat="1" ht="11.25">
      <c r="A153" s="35"/>
      <c r="B153" s="36"/>
      <c r="C153" s="37"/>
      <c r="D153" s="210" t="s">
        <v>143</v>
      </c>
      <c r="E153" s="37"/>
      <c r="F153" s="211" t="s">
        <v>727</v>
      </c>
      <c r="G153" s="37"/>
      <c r="H153" s="37"/>
      <c r="I153" s="207"/>
      <c r="J153" s="37"/>
      <c r="K153" s="37"/>
      <c r="L153" s="40"/>
      <c r="M153" s="208"/>
      <c r="N153" s="209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143</v>
      </c>
      <c r="AU153" s="18" t="s">
        <v>86</v>
      </c>
    </row>
    <row r="154" spans="1:65" s="12" customFormat="1" ht="22.9" customHeight="1">
      <c r="B154" s="176"/>
      <c r="C154" s="177"/>
      <c r="D154" s="178" t="s">
        <v>78</v>
      </c>
      <c r="E154" s="190" t="s">
        <v>728</v>
      </c>
      <c r="F154" s="190" t="s">
        <v>729</v>
      </c>
      <c r="G154" s="177"/>
      <c r="H154" s="177"/>
      <c r="I154" s="180"/>
      <c r="J154" s="191">
        <f>BK154</f>
        <v>0</v>
      </c>
      <c r="K154" s="177"/>
      <c r="L154" s="182"/>
      <c r="M154" s="183"/>
      <c r="N154" s="184"/>
      <c r="O154" s="184"/>
      <c r="P154" s="185">
        <f>SUM(P155:P160)</f>
        <v>0</v>
      </c>
      <c r="Q154" s="184"/>
      <c r="R154" s="185">
        <f>SUM(R155:R160)</f>
        <v>0</v>
      </c>
      <c r="S154" s="184"/>
      <c r="T154" s="186">
        <f>SUM(T155:T160)</f>
        <v>0</v>
      </c>
      <c r="AR154" s="187" t="s">
        <v>199</v>
      </c>
      <c r="AT154" s="188" t="s">
        <v>78</v>
      </c>
      <c r="AU154" s="188" t="s">
        <v>21</v>
      </c>
      <c r="AY154" s="187" t="s">
        <v>131</v>
      </c>
      <c r="BK154" s="189">
        <f>SUM(BK155:BK160)</f>
        <v>0</v>
      </c>
    </row>
    <row r="155" spans="1:65" s="2" customFormat="1" ht="21.75" customHeight="1">
      <c r="A155" s="35"/>
      <c r="B155" s="36"/>
      <c r="C155" s="192" t="s">
        <v>222</v>
      </c>
      <c r="D155" s="192" t="s">
        <v>134</v>
      </c>
      <c r="E155" s="193" t="s">
        <v>730</v>
      </c>
      <c r="F155" s="194" t="s">
        <v>731</v>
      </c>
      <c r="G155" s="195" t="s">
        <v>700</v>
      </c>
      <c r="H155" s="196">
        <v>1</v>
      </c>
      <c r="I155" s="197"/>
      <c r="J155" s="198">
        <f>ROUND(I155*H155,2)</f>
        <v>0</v>
      </c>
      <c r="K155" s="194" t="s">
        <v>138</v>
      </c>
      <c r="L155" s="40"/>
      <c r="M155" s="199" t="s">
        <v>1</v>
      </c>
      <c r="N155" s="200" t="s">
        <v>44</v>
      </c>
      <c r="O155" s="7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3" t="s">
        <v>139</v>
      </c>
      <c r="AT155" s="203" t="s">
        <v>134</v>
      </c>
      <c r="AU155" s="203" t="s">
        <v>86</v>
      </c>
      <c r="AY155" s="18" t="s">
        <v>131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8" t="s">
        <v>21</v>
      </c>
      <c r="BK155" s="204">
        <f>ROUND(I155*H155,2)</f>
        <v>0</v>
      </c>
      <c r="BL155" s="18" t="s">
        <v>139</v>
      </c>
      <c r="BM155" s="203" t="s">
        <v>294</v>
      </c>
    </row>
    <row r="156" spans="1:65" s="2" customFormat="1" ht="11.25">
      <c r="A156" s="35"/>
      <c r="B156" s="36"/>
      <c r="C156" s="37"/>
      <c r="D156" s="205" t="s">
        <v>141</v>
      </c>
      <c r="E156" s="37"/>
      <c r="F156" s="206" t="s">
        <v>732</v>
      </c>
      <c r="G156" s="37"/>
      <c r="H156" s="37"/>
      <c r="I156" s="207"/>
      <c r="J156" s="37"/>
      <c r="K156" s="37"/>
      <c r="L156" s="40"/>
      <c r="M156" s="208"/>
      <c r="N156" s="209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141</v>
      </c>
      <c r="AU156" s="18" t="s">
        <v>86</v>
      </c>
    </row>
    <row r="157" spans="1:65" s="2" customFormat="1" ht="11.25">
      <c r="A157" s="35"/>
      <c r="B157" s="36"/>
      <c r="C157" s="37"/>
      <c r="D157" s="210" t="s">
        <v>143</v>
      </c>
      <c r="E157" s="37"/>
      <c r="F157" s="211" t="s">
        <v>733</v>
      </c>
      <c r="G157" s="37"/>
      <c r="H157" s="37"/>
      <c r="I157" s="207"/>
      <c r="J157" s="37"/>
      <c r="K157" s="37"/>
      <c r="L157" s="40"/>
      <c r="M157" s="208"/>
      <c r="N157" s="209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143</v>
      </c>
      <c r="AU157" s="18" t="s">
        <v>86</v>
      </c>
    </row>
    <row r="158" spans="1:65" s="2" customFormat="1" ht="21.75" customHeight="1">
      <c r="A158" s="35"/>
      <c r="B158" s="36"/>
      <c r="C158" s="192" t="s">
        <v>237</v>
      </c>
      <c r="D158" s="192" t="s">
        <v>134</v>
      </c>
      <c r="E158" s="193" t="s">
        <v>734</v>
      </c>
      <c r="F158" s="194" t="s">
        <v>735</v>
      </c>
      <c r="G158" s="195" t="s">
        <v>202</v>
      </c>
      <c r="H158" s="196">
        <v>1</v>
      </c>
      <c r="I158" s="197"/>
      <c r="J158" s="198">
        <f>ROUND(I158*H158,2)</f>
        <v>0</v>
      </c>
      <c r="K158" s="194" t="s">
        <v>138</v>
      </c>
      <c r="L158" s="40"/>
      <c r="M158" s="199" t="s">
        <v>1</v>
      </c>
      <c r="N158" s="200" t="s">
        <v>44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139</v>
      </c>
      <c r="AT158" s="203" t="s">
        <v>134</v>
      </c>
      <c r="AU158" s="203" t="s">
        <v>86</v>
      </c>
      <c r="AY158" s="18" t="s">
        <v>131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21</v>
      </c>
      <c r="BK158" s="204">
        <f>ROUND(I158*H158,2)</f>
        <v>0</v>
      </c>
      <c r="BL158" s="18" t="s">
        <v>139</v>
      </c>
      <c r="BM158" s="203" t="s">
        <v>320</v>
      </c>
    </row>
    <row r="159" spans="1:65" s="2" customFormat="1" ht="11.25">
      <c r="A159" s="35"/>
      <c r="B159" s="36"/>
      <c r="C159" s="37"/>
      <c r="D159" s="205" t="s">
        <v>141</v>
      </c>
      <c r="E159" s="37"/>
      <c r="F159" s="206" t="s">
        <v>736</v>
      </c>
      <c r="G159" s="37"/>
      <c r="H159" s="37"/>
      <c r="I159" s="207"/>
      <c r="J159" s="37"/>
      <c r="K159" s="37"/>
      <c r="L159" s="40"/>
      <c r="M159" s="208"/>
      <c r="N159" s="209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141</v>
      </c>
      <c r="AU159" s="18" t="s">
        <v>86</v>
      </c>
    </row>
    <row r="160" spans="1:65" s="2" customFormat="1" ht="11.25">
      <c r="A160" s="35"/>
      <c r="B160" s="36"/>
      <c r="C160" s="37"/>
      <c r="D160" s="210" t="s">
        <v>143</v>
      </c>
      <c r="E160" s="37"/>
      <c r="F160" s="211" t="s">
        <v>737</v>
      </c>
      <c r="G160" s="37"/>
      <c r="H160" s="37"/>
      <c r="I160" s="207"/>
      <c r="J160" s="37"/>
      <c r="K160" s="37"/>
      <c r="L160" s="40"/>
      <c r="M160" s="267"/>
      <c r="N160" s="268"/>
      <c r="O160" s="269"/>
      <c r="P160" s="269"/>
      <c r="Q160" s="269"/>
      <c r="R160" s="269"/>
      <c r="S160" s="269"/>
      <c r="T160" s="270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143</v>
      </c>
      <c r="AU160" s="18" t="s">
        <v>86</v>
      </c>
    </row>
    <row r="161" spans="1:31" s="2" customFormat="1" ht="6.95" customHeight="1">
      <c r="A161" s="35"/>
      <c r="B161" s="55"/>
      <c r="C161" s="56"/>
      <c r="D161" s="56"/>
      <c r="E161" s="56"/>
      <c r="F161" s="56"/>
      <c r="G161" s="56"/>
      <c r="H161" s="56"/>
      <c r="I161" s="56"/>
      <c r="J161" s="56"/>
      <c r="K161" s="56"/>
      <c r="L161" s="40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algorithmName="SHA-512" hashValue="S/AmSkuNF5q+rNbG7YcHj7SDaJGjGDm/nrKLlj96OaHySlQHIqdUp5A3sUTMGMpqS09ZlcggTb0XiM0XXHzmYQ==" saltValue="O7AtCywMpxg5zWGphIlRH+ukuGIMrMw78p3kQNL9NZ1otKgQX8Pf9qhCa1WpnHGYkgO48QHSX37OTjAVH+dGvQ==" spinCount="100000" sheet="1" objects="1" scenarios="1" formatColumns="0" formatRows="0" autoFilter="0"/>
  <autoFilter ref="C125:K160" xr:uid="{00000000-0009-0000-0000-000002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hyperlinks>
    <hyperlink ref="F131" r:id="rId1" xr:uid="{00000000-0004-0000-0200-000000000000}"/>
    <hyperlink ref="F135" r:id="rId2" xr:uid="{00000000-0004-0000-0200-000001000000}"/>
    <hyperlink ref="F140" r:id="rId3" xr:uid="{00000000-0004-0000-0200-000002000000}"/>
    <hyperlink ref="F143" r:id="rId4" xr:uid="{00000000-0004-0000-0200-000003000000}"/>
    <hyperlink ref="F146" r:id="rId5" xr:uid="{00000000-0004-0000-0200-000004000000}"/>
    <hyperlink ref="F149" r:id="rId6" xr:uid="{00000000-0004-0000-0200-000005000000}"/>
    <hyperlink ref="F153" r:id="rId7" xr:uid="{00000000-0004-0000-0200-000006000000}"/>
    <hyperlink ref="F157" r:id="rId8" xr:uid="{00000000-0004-0000-0200-000007000000}"/>
    <hyperlink ref="F160" r:id="rId9" xr:uid="{00000000-0004-0000-02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220805 - ZŠ Partyzánská -...</vt:lpstr>
      <vt:lpstr>220805-2 - VRN</vt:lpstr>
      <vt:lpstr>'220805 - ZŠ Partyzánská -...'!Názvy_tisku</vt:lpstr>
      <vt:lpstr>'220805-2 - VRN'!Názvy_tisku</vt:lpstr>
      <vt:lpstr>'Rekapitulace stavby'!Názvy_tisku</vt:lpstr>
      <vt:lpstr>'220805 - ZŠ Partyzánská -...'!Oblast_tisku</vt:lpstr>
      <vt:lpstr>'220805-2 -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ASUS\Alena</dc:creator>
  <cp:lastModifiedBy>Alena</cp:lastModifiedBy>
  <dcterms:created xsi:type="dcterms:W3CDTF">2022-09-07T19:40:35Z</dcterms:created>
  <dcterms:modified xsi:type="dcterms:W3CDTF">2022-09-07T19:57:25Z</dcterms:modified>
</cp:coreProperties>
</file>